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urchasing\Agreements\1-Solicitations\26-701 - 26-702 - Fire SEATS - Scoopers\26-702 - Scoopers - 1245\Tab 4 - Bids Received\7 - Evaluator Scores\"/>
    </mc:Choice>
  </mc:AlternateContent>
  <xr:revisionPtr revIDLastSave="0" documentId="13_ncr:1_{81868E21-71DC-44C3-A810-8EB5CDBE4114}" xr6:coauthVersionLast="47" xr6:coauthVersionMax="47" xr10:uidLastSave="{00000000-0000-0000-0000-000000000000}"/>
  <workbookProtection workbookAlgorithmName="SHA-512" workbookHashValue="1FbnvVBIBqtv7JtPGt9lgjxbqY93ES6yvXVd2J1suYzA6FCvX3lBrhz0Rf86L3i1POCid0ufqglw3GQqM9qotQ==" workbookSaltValue="KvPb4JZROUq0bUmJZ4pYWw==" workbookSpinCount="100000" lockStructure="1"/>
  <bookViews>
    <workbookView xWindow="-19310" yWindow="-1280" windowWidth="19420" windowHeight="10300" xr2:uid="{00000000-000D-0000-FFFF-FFFF00000000}"/>
  </bookViews>
  <sheets>
    <sheet name="Aero Spray" sheetId="9" r:id="rId1"/>
    <sheet name="Coastal Airstrike" sheetId="14" r:id="rId2"/>
    <sheet name="Henry's" sheetId="13" r:id="rId3"/>
    <sheet name="Normalization-Technical" sheetId="5" r:id="rId4"/>
    <sheet name="Normalization-Cost" sheetId="3" r:id="rId5"/>
    <sheet name="Total Points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3" l="1"/>
  <c r="B10" i="3"/>
  <c r="B8" i="3"/>
  <c r="I15" i="14"/>
  <c r="I13" i="14"/>
  <c r="I12" i="14"/>
  <c r="I10" i="14"/>
  <c r="I9" i="14"/>
  <c r="I8" i="14"/>
  <c r="D6" i="4"/>
  <c r="A10" i="3"/>
  <c r="A18" i="3"/>
  <c r="I15" i="13"/>
  <c r="I13" i="13"/>
  <c r="I12" i="13"/>
  <c r="I10" i="13"/>
  <c r="I9" i="13"/>
  <c r="I8" i="13"/>
  <c r="I15" i="9"/>
  <c r="I13" i="9"/>
  <c r="I12" i="9"/>
  <c r="I10" i="9"/>
  <c r="I9" i="9"/>
  <c r="I8" i="9"/>
  <c r="I16" i="13" l="1"/>
  <c r="B12" i="5" s="1"/>
  <c r="A11" i="5" l="1"/>
  <c r="A10" i="5"/>
  <c r="A9" i="3"/>
  <c r="A17" i="3" s="1"/>
  <c r="A8" i="3"/>
  <c r="A16" i="3" s="1"/>
  <c r="C6" i="4"/>
  <c r="B6" i="4"/>
  <c r="E10" i="4"/>
  <c r="E8" i="4"/>
  <c r="B17" i="3"/>
  <c r="B18" i="3"/>
  <c r="B16" i="3"/>
  <c r="I16" i="14" l="1"/>
  <c r="B11" i="5" s="1"/>
  <c r="I16" i="9"/>
  <c r="B10" i="5" s="1"/>
  <c r="C18" i="3"/>
  <c r="D10" i="4" s="1"/>
  <c r="C16" i="3"/>
  <c r="B10" i="4" s="1"/>
  <c r="C17" i="3"/>
  <c r="C10" i="4" s="1"/>
  <c r="C10" i="5" l="1"/>
  <c r="E12" i="4"/>
  <c r="C11" i="5" l="1"/>
  <c r="C8" i="4" s="1"/>
  <c r="C12" i="4" s="1"/>
  <c r="C12" i="5"/>
  <c r="D8" i="4" s="1"/>
  <c r="D12" i="4" s="1"/>
  <c r="B8" i="4"/>
  <c r="B12" i="4" l="1"/>
</calcChain>
</file>

<file path=xl/sharedStrings.xml><?xml version="1.0" encoding="utf-8"?>
<sst xmlns="http://schemas.openxmlformats.org/spreadsheetml/2006/main" count="112" uniqueCount="43">
  <si>
    <t>Evaluator 1</t>
  </si>
  <si>
    <t>Evaluator 2</t>
  </si>
  <si>
    <t>Evaluator 3</t>
  </si>
  <si>
    <t>Weight</t>
  </si>
  <si>
    <t>Weighted Score</t>
  </si>
  <si>
    <t>Responsive Offerors</t>
  </si>
  <si>
    <t>Technical Points</t>
  </si>
  <si>
    <t>Normalization</t>
  </si>
  <si>
    <t>Total Technical Points Available</t>
  </si>
  <si>
    <t>ME</t>
  </si>
  <si>
    <t>Business Profile</t>
  </si>
  <si>
    <t>Key Personnel and Qualifications</t>
  </si>
  <si>
    <t>TOTAL</t>
  </si>
  <si>
    <t>TOTAL POINTS</t>
  </si>
  <si>
    <t>Cost Evaluation Points</t>
  </si>
  <si>
    <t>Technical Evaluation Points</t>
  </si>
  <si>
    <t>Points Available</t>
  </si>
  <si>
    <t>Total Cost Points Available</t>
  </si>
  <si>
    <t>Cost Proposal</t>
  </si>
  <si>
    <t>Normalized Cost Points</t>
  </si>
  <si>
    <t>Normalized Technical Points</t>
  </si>
  <si>
    <t>Technical Evaluation</t>
  </si>
  <si>
    <t>Section 7 - Business Information</t>
  </si>
  <si>
    <t xml:space="preserve"> Experience</t>
  </si>
  <si>
    <t>7.2.</t>
  </si>
  <si>
    <t>7.1.</t>
  </si>
  <si>
    <t>Demonstrated Success</t>
  </si>
  <si>
    <t>Section 8 - Organization and Staffing</t>
  </si>
  <si>
    <t>Section 9 - Scope of Work Mandatory Response Questions</t>
  </si>
  <si>
    <t>Total Cost</t>
  </si>
  <si>
    <t xml:space="preserve">Offeror's Name: </t>
  </si>
  <si>
    <t>7.4.</t>
  </si>
  <si>
    <t xml:space="preserve">Normalization </t>
  </si>
  <si>
    <t>Contract Manager</t>
  </si>
  <si>
    <t>Company Safety, Training, and Maintenance Programs (SMS)</t>
  </si>
  <si>
    <t>IDL RFP 1245 - Single Engine Water Scoopers (SEWS)</t>
  </si>
  <si>
    <t>Evaluator 4</t>
  </si>
  <si>
    <t>Coeur d'Alene Base</t>
  </si>
  <si>
    <t>Mccall Base</t>
  </si>
  <si>
    <t>Fletcher Flying Service, Inc., dba Coastal Airstrike</t>
  </si>
  <si>
    <t>Henry's Aerial Service, Inc.</t>
  </si>
  <si>
    <t>Henry's Aerial Service, Inc</t>
  </si>
  <si>
    <t>Aero Spray, Inc. dba Dauntless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</si>
</sst>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8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vertical="top"/>
    </xf>
    <xf numFmtId="43" fontId="0" fillId="0" borderId="0" xfId="0" applyNumberFormat="1"/>
    <xf numFmtId="0" fontId="4" fillId="0" borderId="0" xfId="0" applyFont="1"/>
    <xf numFmtId="2" fontId="0" fillId="0" borderId="0" xfId="0" applyNumberFormat="1"/>
    <xf numFmtId="0" fontId="5" fillId="0" borderId="0" xfId="0" applyFont="1"/>
    <xf numFmtId="0" fontId="8" fillId="0" borderId="0" xfId="0" applyFont="1"/>
    <xf numFmtId="0" fontId="4" fillId="0" borderId="1" xfId="0" applyFont="1" applyBorder="1"/>
    <xf numFmtId="0" fontId="0" fillId="0" borderId="4" xfId="0" applyBorder="1"/>
    <xf numFmtId="0" fontId="4" fillId="0" borderId="6" xfId="0" applyFont="1" applyBorder="1"/>
    <xf numFmtId="2" fontId="4" fillId="0" borderId="6" xfId="0" applyNumberFormat="1" applyFont="1" applyBorder="1"/>
    <xf numFmtId="2" fontId="0" fillId="0" borderId="1" xfId="0" applyNumberFormat="1" applyBorder="1"/>
    <xf numFmtId="2" fontId="9" fillId="0" borderId="0" xfId="0" applyNumberFormat="1" applyFont="1"/>
    <xf numFmtId="0" fontId="11" fillId="0" borderId="3" xfId="0" applyFont="1" applyBorder="1"/>
    <xf numFmtId="0" fontId="11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/>
    <xf numFmtId="43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vertical="top"/>
    </xf>
    <xf numFmtId="0" fontId="11" fillId="2" borderId="1" xfId="0" applyFont="1" applyFill="1" applyBorder="1"/>
    <xf numFmtId="2" fontId="4" fillId="2" borderId="1" xfId="0" applyNumberFormat="1" applyFont="1" applyFill="1" applyBorder="1"/>
    <xf numFmtId="2" fontId="4" fillId="0" borderId="0" xfId="0" applyNumberFormat="1" applyFont="1"/>
    <xf numFmtId="2" fontId="0" fillId="0" borderId="4" xfId="0" applyNumberFormat="1" applyBorder="1"/>
    <xf numFmtId="2" fontId="0" fillId="0" borderId="4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2" fontId="0" fillId="0" borderId="0" xfId="0" applyNumberFormat="1" applyAlignment="1">
      <alignment horizontal="center"/>
    </xf>
    <xf numFmtId="0" fontId="12" fillId="0" borderId="0" xfId="0" applyFont="1"/>
    <xf numFmtId="0" fontId="11" fillId="2" borderId="0" xfId="0" applyFont="1" applyFill="1"/>
    <xf numFmtId="0" fontId="0" fillId="2" borderId="0" xfId="0" applyFill="1"/>
    <xf numFmtId="0" fontId="5" fillId="2" borderId="0" xfId="0" applyFont="1" applyFill="1"/>
    <xf numFmtId="0" fontId="6" fillId="0" borderId="0" xfId="0" applyFont="1"/>
    <xf numFmtId="0" fontId="0" fillId="5" borderId="1" xfId="0" applyFill="1" applyBorder="1"/>
    <xf numFmtId="0" fontId="0" fillId="7" borderId="1" xfId="0" applyFill="1" applyBorder="1"/>
    <xf numFmtId="0" fontId="2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0" fillId="6" borderId="1" xfId="0" applyFill="1" applyBorder="1"/>
    <xf numFmtId="2" fontId="6" fillId="0" borderId="0" xfId="0" applyNumberFormat="1" applyFont="1"/>
    <xf numFmtId="2" fontId="0" fillId="7" borderId="1" xfId="0" applyNumberFormat="1" applyFill="1" applyBorder="1" applyAlignment="1">
      <alignment horizontal="right"/>
    </xf>
    <xf numFmtId="0" fontId="5" fillId="0" borderId="1" xfId="0" applyFont="1" applyBorder="1" applyAlignment="1" applyProtection="1">
      <alignment horizontal="left" vertical="top" wrapText="1"/>
      <protection locked="0"/>
    </xf>
    <xf numFmtId="2" fontId="0" fillId="7" borderId="5" xfId="0" applyNumberFormat="1" applyFill="1" applyBorder="1" applyAlignment="1">
      <alignment horizontal="right"/>
    </xf>
    <xf numFmtId="0" fontId="4" fillId="8" borderId="1" xfId="0" applyFont="1" applyFill="1" applyBorder="1" applyAlignment="1">
      <alignment horizontal="right"/>
    </xf>
    <xf numFmtId="2" fontId="4" fillId="8" borderId="1" xfId="0" applyNumberFormat="1" applyFont="1" applyFill="1" applyBorder="1" applyAlignment="1">
      <alignment horizontal="right"/>
    </xf>
    <xf numFmtId="0" fontId="10" fillId="0" borderId="0" xfId="0" applyFont="1"/>
    <xf numFmtId="0" fontId="0" fillId="0" borderId="0" xfId="0" applyAlignment="1">
      <alignment horizontal="center" vertical="top"/>
    </xf>
    <xf numFmtId="43" fontId="0" fillId="0" borderId="0" xfId="0" applyNumberFormat="1" applyAlignment="1">
      <alignment vertical="top"/>
    </xf>
    <xf numFmtId="0" fontId="0" fillId="0" borderId="9" xfId="0" applyBorder="1" applyAlignment="1">
      <alignment vertical="top"/>
    </xf>
    <xf numFmtId="0" fontId="0" fillId="0" borderId="9" xfId="0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11" fillId="8" borderId="10" xfId="0" applyFont="1" applyFill="1" applyBorder="1" applyAlignment="1">
      <alignment vertical="top"/>
    </xf>
    <xf numFmtId="2" fontId="11" fillId="8" borderId="11" xfId="0" applyNumberFormat="1" applyFont="1" applyFill="1" applyBorder="1"/>
    <xf numFmtId="43" fontId="4" fillId="8" borderId="12" xfId="0" applyNumberFormat="1" applyFont="1" applyFill="1" applyBorder="1" applyAlignment="1">
      <alignment horizontal="center" vertical="top"/>
    </xf>
    <xf numFmtId="164" fontId="0" fillId="0" borderId="1" xfId="0" applyNumberFormat="1" applyBorder="1"/>
    <xf numFmtId="0" fontId="10" fillId="0" borderId="0" xfId="0" applyFont="1" applyAlignment="1">
      <alignment horizontal="left" wrapText="1"/>
    </xf>
    <xf numFmtId="0" fontId="4" fillId="4" borderId="1" xfId="0" applyFont="1" applyFill="1" applyBorder="1"/>
    <xf numFmtId="164" fontId="0" fillId="0" borderId="0" xfId="0" applyNumberFormat="1" applyAlignment="1">
      <alignment vertical="top"/>
    </xf>
    <xf numFmtId="164" fontId="0" fillId="0" borderId="0" xfId="0" applyNumberFormat="1"/>
    <xf numFmtId="0" fontId="4" fillId="4" borderId="1" xfId="0" applyFont="1" applyFill="1" applyBorder="1" applyAlignment="1">
      <alignment horizontal="left"/>
    </xf>
    <xf numFmtId="0" fontId="4" fillId="0" borderId="13" xfId="0" applyFont="1" applyBorder="1"/>
    <xf numFmtId="2" fontId="4" fillId="0" borderId="13" xfId="0" applyNumberFormat="1" applyFont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9" borderId="1" xfId="0" applyFill="1" applyBorder="1"/>
    <xf numFmtId="2" fontId="0" fillId="9" borderId="1" xfId="0" applyNumberFormat="1" applyFill="1" applyBorder="1" applyAlignment="1">
      <alignment horizontal="right"/>
    </xf>
    <xf numFmtId="0" fontId="5" fillId="0" borderId="1" xfId="0" applyFont="1" applyBorder="1" applyAlignment="1" applyProtection="1">
      <alignment horizontal="left" vertical="center" wrapText="1"/>
      <protection locked="0"/>
    </xf>
    <xf numFmtId="164" fontId="0" fillId="0" borderId="4" xfId="0" applyNumberFormat="1" applyBorder="1"/>
    <xf numFmtId="0" fontId="11" fillId="2" borderId="3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11" fillId="0" borderId="8" xfId="0" applyFont="1" applyBorder="1" applyAlignment="1" applyProtection="1">
      <alignment horizontal="left"/>
      <protection locked="0"/>
    </xf>
    <xf numFmtId="0" fontId="4" fillId="3" borderId="1" xfId="0" applyFont="1" applyFill="1" applyBorder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4D25D-4778-48EE-904F-24C442C618BB}">
  <sheetPr codeName="Sheet1">
    <pageSetUpPr fitToPage="1"/>
  </sheetPr>
  <dimension ref="A1:J17"/>
  <sheetViews>
    <sheetView tabSelected="1" topLeftCell="A3" zoomScale="116" zoomScaleNormal="116" workbookViewId="0">
      <selection activeCell="D4" sqref="D4"/>
    </sheetView>
  </sheetViews>
  <sheetFormatPr defaultRowHeight="14.5" x14ac:dyDescent="0.35"/>
  <cols>
    <col min="1" max="1" width="11.7265625" style="30" customWidth="1"/>
    <col min="2" max="2" width="5.26953125" style="29" customWidth="1"/>
    <col min="3" max="3" width="41.7265625" style="29" customWidth="1"/>
    <col min="4" max="4" width="10.7265625" style="29" customWidth="1"/>
    <col min="5" max="5" width="10.453125" style="29" bestFit="1" customWidth="1"/>
    <col min="6" max="6" width="10.453125" style="29" customWidth="1"/>
    <col min="7" max="7" width="10.7265625" bestFit="1" customWidth="1"/>
    <col min="8" max="8" width="9.26953125" customWidth="1"/>
    <col min="9" max="9" width="15.26953125" bestFit="1" customWidth="1"/>
  </cols>
  <sheetData>
    <row r="1" spans="1:10" ht="19.5" customHeight="1" thickBot="1" x14ac:dyDescent="0.5">
      <c r="A1" s="73" t="s">
        <v>21</v>
      </c>
      <c r="B1" s="73"/>
      <c r="C1" s="73"/>
    </row>
    <row r="2" spans="1:10" ht="15.75" customHeight="1" x14ac:dyDescent="0.35">
      <c r="A2" s="74" t="s">
        <v>35</v>
      </c>
      <c r="B2" s="74"/>
      <c r="C2" s="74"/>
      <c r="D2" s="74"/>
      <c r="E2" s="74"/>
      <c r="F2" s="74"/>
      <c r="G2" s="74"/>
      <c r="H2" s="74"/>
      <c r="I2" s="74"/>
    </row>
    <row r="3" spans="1:10" x14ac:dyDescent="0.35">
      <c r="A3"/>
      <c r="B3" s="5"/>
      <c r="C3" s="5"/>
      <c r="D3" s="5"/>
      <c r="E3" s="5"/>
      <c r="F3" s="5"/>
      <c r="G3" s="29"/>
    </row>
    <row r="4" spans="1:10" x14ac:dyDescent="0.35">
      <c r="B4" s="32"/>
      <c r="C4" s="32"/>
      <c r="D4"/>
      <c r="E4"/>
      <c r="F4"/>
      <c r="G4" s="31"/>
    </row>
    <row r="5" spans="1:10" x14ac:dyDescent="0.35">
      <c r="A5" s="33" t="s">
        <v>30</v>
      </c>
      <c r="B5" s="34"/>
      <c r="C5" s="35" t="s">
        <v>42</v>
      </c>
      <c r="D5" s="5"/>
      <c r="E5" s="5"/>
      <c r="F5" s="5"/>
      <c r="G5" s="5"/>
      <c r="H5" s="85"/>
      <c r="J5" s="36"/>
    </row>
    <row r="6" spans="1:10" x14ac:dyDescent="0.35">
      <c r="A6" s="77"/>
      <c r="B6" s="77"/>
      <c r="C6" s="77"/>
      <c r="D6" s="37" t="s">
        <v>0</v>
      </c>
      <c r="E6" s="37" t="s">
        <v>1</v>
      </c>
      <c r="F6" s="37" t="s">
        <v>2</v>
      </c>
      <c r="G6" s="37" t="s">
        <v>36</v>
      </c>
      <c r="H6" s="2"/>
      <c r="I6" s="2"/>
      <c r="J6" s="36"/>
    </row>
    <row r="7" spans="1:10" x14ac:dyDescent="0.35">
      <c r="A7" s="78" t="s">
        <v>22</v>
      </c>
      <c r="B7" s="79"/>
      <c r="C7" s="80"/>
      <c r="D7" s="38"/>
      <c r="E7" s="38"/>
      <c r="F7" s="38"/>
      <c r="G7" s="38"/>
      <c r="H7" s="9" t="s">
        <v>3</v>
      </c>
      <c r="I7" s="9" t="s">
        <v>4</v>
      </c>
      <c r="J7" s="39"/>
    </row>
    <row r="8" spans="1:10" x14ac:dyDescent="0.35">
      <c r="A8" s="40" t="s">
        <v>25</v>
      </c>
      <c r="B8" s="41" t="s">
        <v>9</v>
      </c>
      <c r="C8" s="42" t="s">
        <v>10</v>
      </c>
      <c r="D8" s="2">
        <v>10</v>
      </c>
      <c r="E8" s="2">
        <v>10</v>
      </c>
      <c r="F8" s="2">
        <v>10</v>
      </c>
      <c r="G8" s="2">
        <v>10</v>
      </c>
      <c r="H8" s="43">
        <v>5</v>
      </c>
      <c r="I8" s="28">
        <f>(SUM(D8:G8)/4)*H8</f>
        <v>50</v>
      </c>
      <c r="J8" s="44"/>
    </row>
    <row r="9" spans="1:10" x14ac:dyDescent="0.35">
      <c r="A9" s="40" t="s">
        <v>24</v>
      </c>
      <c r="B9" s="41" t="s">
        <v>9</v>
      </c>
      <c r="C9" s="42" t="s">
        <v>23</v>
      </c>
      <c r="D9" s="2">
        <v>10</v>
      </c>
      <c r="E9" s="2">
        <v>10</v>
      </c>
      <c r="F9" s="2">
        <v>5</v>
      </c>
      <c r="G9" s="2">
        <v>10</v>
      </c>
      <c r="H9" s="43">
        <v>10</v>
      </c>
      <c r="I9" s="28">
        <f>(SUM(D9:G9)/4)*H9</f>
        <v>87.5</v>
      </c>
      <c r="J9" s="44"/>
    </row>
    <row r="10" spans="1:10" x14ac:dyDescent="0.35">
      <c r="A10" s="40" t="s">
        <v>31</v>
      </c>
      <c r="B10" s="41" t="s">
        <v>9</v>
      </c>
      <c r="C10" s="42" t="s">
        <v>26</v>
      </c>
      <c r="D10" s="2">
        <v>10</v>
      </c>
      <c r="E10" s="2">
        <v>10</v>
      </c>
      <c r="F10" s="2">
        <v>5</v>
      </c>
      <c r="G10" s="2">
        <v>10</v>
      </c>
      <c r="H10" s="43">
        <v>7.5</v>
      </c>
      <c r="I10" s="28">
        <f>(SUM(D10:G10)/4)*H10</f>
        <v>65.625</v>
      </c>
      <c r="J10" s="44"/>
    </row>
    <row r="11" spans="1:10" x14ac:dyDescent="0.35">
      <c r="A11" s="81" t="s">
        <v>27</v>
      </c>
      <c r="B11" s="82"/>
      <c r="C11" s="83"/>
      <c r="D11" s="38"/>
      <c r="E11" s="38"/>
      <c r="F11" s="38"/>
      <c r="G11" s="38"/>
      <c r="H11" s="38"/>
      <c r="I11" s="45"/>
      <c r="J11" s="44"/>
    </row>
    <row r="12" spans="1:10" x14ac:dyDescent="0.35">
      <c r="A12" s="46">
        <v>8.1</v>
      </c>
      <c r="B12" s="42" t="s">
        <v>9</v>
      </c>
      <c r="C12" s="42" t="s">
        <v>33</v>
      </c>
      <c r="D12" s="2">
        <v>10</v>
      </c>
      <c r="E12" s="2">
        <v>10</v>
      </c>
      <c r="F12" s="2">
        <v>5</v>
      </c>
      <c r="G12" s="2">
        <v>10</v>
      </c>
      <c r="H12" s="43">
        <v>7.5</v>
      </c>
      <c r="I12" s="28">
        <f>(SUM(D12:G12)/4)*H12</f>
        <v>65.625</v>
      </c>
      <c r="J12" s="44"/>
    </row>
    <row r="13" spans="1:10" x14ac:dyDescent="0.35">
      <c r="A13" s="40">
        <v>8.1999999999999993</v>
      </c>
      <c r="B13" s="40" t="s">
        <v>9</v>
      </c>
      <c r="C13" s="40" t="s">
        <v>11</v>
      </c>
      <c r="D13" s="2">
        <v>10</v>
      </c>
      <c r="E13" s="2">
        <v>10</v>
      </c>
      <c r="F13" s="2">
        <v>10</v>
      </c>
      <c r="G13" s="2">
        <v>10</v>
      </c>
      <c r="H13" s="43">
        <v>15</v>
      </c>
      <c r="I13" s="28">
        <f>(SUM(D13:G13)/4)*H13</f>
        <v>150</v>
      </c>
      <c r="J13" s="44"/>
    </row>
    <row r="14" spans="1:10" x14ac:dyDescent="0.35">
      <c r="A14" s="75" t="s">
        <v>28</v>
      </c>
      <c r="B14" s="75"/>
      <c r="C14" s="76"/>
      <c r="D14" s="38"/>
      <c r="E14" s="38"/>
      <c r="F14" s="38"/>
      <c r="G14" s="38"/>
      <c r="H14" s="38"/>
      <c r="I14" s="47"/>
      <c r="J14" s="44"/>
    </row>
    <row r="15" spans="1:10" ht="29" x14ac:dyDescent="0.35">
      <c r="A15" s="67">
        <v>9.1999999999999993</v>
      </c>
      <c r="B15" s="42" t="s">
        <v>9</v>
      </c>
      <c r="C15" s="42" t="s">
        <v>34</v>
      </c>
      <c r="D15" s="2">
        <v>10</v>
      </c>
      <c r="E15" s="2">
        <v>5</v>
      </c>
      <c r="F15" s="2">
        <v>5</v>
      </c>
      <c r="G15" s="2">
        <v>10</v>
      </c>
      <c r="H15" s="43">
        <v>35</v>
      </c>
      <c r="I15" s="28">
        <f>(SUM(D15:G15)/4)*H15</f>
        <v>262.5</v>
      </c>
    </row>
    <row r="16" spans="1:10" x14ac:dyDescent="0.35">
      <c r="A16"/>
      <c r="B16"/>
      <c r="C16" s="7"/>
      <c r="D16"/>
      <c r="E16"/>
      <c r="F16"/>
      <c r="H16" s="48" t="s">
        <v>12</v>
      </c>
      <c r="I16" s="49">
        <f>SUM(I8:I15)</f>
        <v>681.25</v>
      </c>
      <c r="J16" s="44"/>
    </row>
    <row r="17" spans="3:3" x14ac:dyDescent="0.35">
      <c r="C17" s="86"/>
    </row>
  </sheetData>
  <sheetProtection selectLockedCells="1" selectUnlockedCells="1"/>
  <mergeCells count="6">
    <mergeCell ref="A14:C14"/>
    <mergeCell ref="A1:C1"/>
    <mergeCell ref="A6:C6"/>
    <mergeCell ref="A7:C7"/>
    <mergeCell ref="A2:I2"/>
    <mergeCell ref="A11:C11"/>
  </mergeCells>
  <pageMargins left="0.7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8051D-BD59-4BFE-B3B1-5DA76AAD38AA}">
  <sheetPr>
    <pageSetUpPr fitToPage="1"/>
  </sheetPr>
  <dimension ref="A1:J16"/>
  <sheetViews>
    <sheetView topLeftCell="A3" zoomScale="115" zoomScaleNormal="115" workbookViewId="0">
      <selection activeCell="D10" sqref="D10"/>
    </sheetView>
  </sheetViews>
  <sheetFormatPr defaultRowHeight="14.5" x14ac:dyDescent="0.35"/>
  <cols>
    <col min="1" max="1" width="11.7265625" style="30" customWidth="1"/>
    <col min="2" max="2" width="5.26953125" style="29" customWidth="1"/>
    <col min="3" max="3" width="41.7265625" style="29" customWidth="1"/>
    <col min="4" max="4" width="10.7265625" style="29" customWidth="1"/>
    <col min="5" max="5" width="10.453125" style="29" bestFit="1" customWidth="1"/>
    <col min="6" max="6" width="10.453125" style="29" customWidth="1"/>
    <col min="7" max="7" width="10.7265625" bestFit="1" customWidth="1"/>
    <col min="8" max="8" width="9.26953125" customWidth="1"/>
    <col min="9" max="9" width="15.26953125" bestFit="1" customWidth="1"/>
  </cols>
  <sheetData>
    <row r="1" spans="1:10" ht="19.5" customHeight="1" thickBot="1" x14ac:dyDescent="0.5">
      <c r="A1" s="73" t="s">
        <v>21</v>
      </c>
      <c r="B1" s="73"/>
      <c r="C1" s="73"/>
    </row>
    <row r="2" spans="1:10" ht="15.75" customHeight="1" x14ac:dyDescent="0.35">
      <c r="A2" s="74" t="s">
        <v>35</v>
      </c>
      <c r="B2" s="74"/>
      <c r="C2" s="74"/>
      <c r="D2" s="74"/>
      <c r="E2" s="74"/>
      <c r="F2" s="74"/>
      <c r="G2" s="74"/>
      <c r="H2" s="74"/>
      <c r="I2" s="74"/>
    </row>
    <row r="3" spans="1:10" x14ac:dyDescent="0.35">
      <c r="A3"/>
      <c r="B3" s="5"/>
      <c r="C3" s="5"/>
      <c r="D3" s="5"/>
      <c r="E3" s="5"/>
      <c r="F3" s="5"/>
      <c r="G3" s="29"/>
    </row>
    <row r="4" spans="1:10" x14ac:dyDescent="0.35">
      <c r="B4" s="32"/>
      <c r="C4" s="32"/>
      <c r="D4"/>
      <c r="E4"/>
      <c r="F4"/>
      <c r="G4" s="31"/>
    </row>
    <row r="5" spans="1:10" x14ac:dyDescent="0.35">
      <c r="A5" s="33" t="s">
        <v>30</v>
      </c>
      <c r="B5" s="34"/>
      <c r="C5" s="35" t="s">
        <v>39</v>
      </c>
      <c r="D5" s="5"/>
      <c r="E5" s="5"/>
      <c r="F5" s="5"/>
      <c r="G5" s="5"/>
      <c r="J5" s="36"/>
    </row>
    <row r="6" spans="1:10" x14ac:dyDescent="0.35">
      <c r="A6" s="77"/>
      <c r="B6" s="77"/>
      <c r="C6" s="77"/>
      <c r="D6" s="37" t="s">
        <v>0</v>
      </c>
      <c r="E6" s="37" t="s">
        <v>1</v>
      </c>
      <c r="F6" s="37" t="s">
        <v>2</v>
      </c>
      <c r="G6" s="37" t="s">
        <v>36</v>
      </c>
      <c r="H6" s="2"/>
      <c r="I6" s="2"/>
      <c r="J6" s="36"/>
    </row>
    <row r="7" spans="1:10" x14ac:dyDescent="0.35">
      <c r="A7" s="78" t="s">
        <v>22</v>
      </c>
      <c r="B7" s="79"/>
      <c r="C7" s="80"/>
      <c r="D7" s="38"/>
      <c r="E7" s="38"/>
      <c r="F7" s="38"/>
      <c r="G7" s="38"/>
      <c r="H7" s="9" t="s">
        <v>3</v>
      </c>
      <c r="I7" s="9" t="s">
        <v>4</v>
      </c>
      <c r="J7" s="39"/>
    </row>
    <row r="8" spans="1:10" x14ac:dyDescent="0.35">
      <c r="A8" s="40" t="s">
        <v>25</v>
      </c>
      <c r="B8" s="41" t="s">
        <v>9</v>
      </c>
      <c r="C8" s="42" t="s">
        <v>10</v>
      </c>
      <c r="D8" s="2">
        <v>10</v>
      </c>
      <c r="E8" s="2">
        <v>5</v>
      </c>
      <c r="F8" s="2">
        <v>5</v>
      </c>
      <c r="G8" s="2">
        <v>5</v>
      </c>
      <c r="H8" s="43">
        <v>5</v>
      </c>
      <c r="I8" s="28">
        <f>(SUM(D8:G8)/4)*H8</f>
        <v>31.25</v>
      </c>
      <c r="J8" s="44"/>
    </row>
    <row r="9" spans="1:10" x14ac:dyDescent="0.35">
      <c r="A9" s="40" t="s">
        <v>24</v>
      </c>
      <c r="B9" s="41" t="s">
        <v>9</v>
      </c>
      <c r="C9" s="42" t="s">
        <v>23</v>
      </c>
      <c r="D9" s="2">
        <v>10</v>
      </c>
      <c r="E9" s="2">
        <v>5</v>
      </c>
      <c r="F9" s="2">
        <v>5</v>
      </c>
      <c r="G9" s="2">
        <v>10</v>
      </c>
      <c r="H9" s="43">
        <v>10</v>
      </c>
      <c r="I9" s="28">
        <f>(SUM(D9:G9)/4)*H9</f>
        <v>75</v>
      </c>
      <c r="J9" s="44"/>
    </row>
    <row r="10" spans="1:10" x14ac:dyDescent="0.35">
      <c r="A10" s="40" t="s">
        <v>31</v>
      </c>
      <c r="B10" s="41" t="s">
        <v>9</v>
      </c>
      <c r="C10" s="42" t="s">
        <v>26</v>
      </c>
      <c r="D10" s="2">
        <v>10</v>
      </c>
      <c r="E10" s="2">
        <v>10</v>
      </c>
      <c r="F10" s="2">
        <v>5</v>
      </c>
      <c r="G10" s="2">
        <v>10</v>
      </c>
      <c r="H10" s="43">
        <v>7.5</v>
      </c>
      <c r="I10" s="28">
        <f>(SUM(D10:G10)/4)*H10</f>
        <v>65.625</v>
      </c>
      <c r="J10" s="44"/>
    </row>
    <row r="11" spans="1:10" x14ac:dyDescent="0.35">
      <c r="A11" s="81" t="s">
        <v>27</v>
      </c>
      <c r="B11" s="82"/>
      <c r="C11" s="83"/>
      <c r="D11" s="68"/>
      <c r="E11" s="68"/>
      <c r="F11" s="68"/>
      <c r="G11" s="68"/>
      <c r="H11" s="68"/>
      <c r="I11" s="69"/>
      <c r="J11" s="44"/>
    </row>
    <row r="12" spans="1:10" x14ac:dyDescent="0.35">
      <c r="A12" s="46">
        <v>8.1</v>
      </c>
      <c r="B12" s="42" t="s">
        <v>9</v>
      </c>
      <c r="C12" s="42" t="s">
        <v>33</v>
      </c>
      <c r="D12" s="2">
        <v>10</v>
      </c>
      <c r="E12" s="2">
        <v>10</v>
      </c>
      <c r="F12" s="2">
        <v>5</v>
      </c>
      <c r="G12" s="2">
        <v>10</v>
      </c>
      <c r="H12" s="43">
        <v>7.5</v>
      </c>
      <c r="I12" s="28">
        <f>(SUM(D12:G12)/4)*H12</f>
        <v>65.625</v>
      </c>
      <c r="J12" s="44"/>
    </row>
    <row r="13" spans="1:10" x14ac:dyDescent="0.35">
      <c r="A13" s="40">
        <v>8.1999999999999993</v>
      </c>
      <c r="B13" s="40" t="s">
        <v>9</v>
      </c>
      <c r="C13" s="40" t="s">
        <v>11</v>
      </c>
      <c r="D13" s="2">
        <v>10</v>
      </c>
      <c r="E13" s="2">
        <v>10</v>
      </c>
      <c r="F13" s="2">
        <v>5</v>
      </c>
      <c r="G13" s="2">
        <v>10</v>
      </c>
      <c r="H13" s="43">
        <v>15</v>
      </c>
      <c r="I13" s="28">
        <f>(SUM(D13:G13)/4)*H13</f>
        <v>131.25</v>
      </c>
      <c r="J13" s="44"/>
    </row>
    <row r="14" spans="1:10" x14ac:dyDescent="0.35">
      <c r="A14" s="75" t="s">
        <v>28</v>
      </c>
      <c r="B14" s="75"/>
      <c r="C14" s="76"/>
      <c r="D14" s="68"/>
      <c r="E14" s="68"/>
      <c r="F14" s="68"/>
      <c r="G14" s="68"/>
      <c r="H14" s="68"/>
      <c r="I14" s="69"/>
      <c r="J14" s="44"/>
    </row>
    <row r="15" spans="1:10" ht="29" x14ac:dyDescent="0.35">
      <c r="A15" s="67">
        <v>9.1999999999999993</v>
      </c>
      <c r="B15" s="42" t="s">
        <v>9</v>
      </c>
      <c r="C15" s="42" t="s">
        <v>34</v>
      </c>
      <c r="D15" s="2">
        <v>10</v>
      </c>
      <c r="E15" s="2">
        <v>10</v>
      </c>
      <c r="F15" s="2">
        <v>10</v>
      </c>
      <c r="G15" s="2">
        <v>10</v>
      </c>
      <c r="H15" s="43">
        <v>35</v>
      </c>
      <c r="I15" s="28">
        <f>(SUM(D15:G15)/4)*H15</f>
        <v>350</v>
      </c>
      <c r="J15" s="44"/>
    </row>
    <row r="16" spans="1:10" x14ac:dyDescent="0.35">
      <c r="H16" s="48" t="s">
        <v>12</v>
      </c>
      <c r="I16" s="49">
        <f>SUM(I8:I15)</f>
        <v>718.75</v>
      </c>
    </row>
  </sheetData>
  <mergeCells count="6">
    <mergeCell ref="A14:C14"/>
    <mergeCell ref="A1:C1"/>
    <mergeCell ref="A2:I2"/>
    <mergeCell ref="A6:C6"/>
    <mergeCell ref="A7:C7"/>
    <mergeCell ref="A11:C11"/>
  </mergeCells>
  <pageMargins left="0.7" right="0.7" top="0.75" bottom="0.75" header="0.3" footer="0.3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76346-3707-4C6E-89A1-CC90D5716643}">
  <sheetPr>
    <pageSetUpPr fitToPage="1"/>
  </sheetPr>
  <dimension ref="A1:I16"/>
  <sheetViews>
    <sheetView topLeftCell="A3" zoomScale="115" zoomScaleNormal="115" workbookViewId="0">
      <selection activeCell="F12" sqref="F12"/>
    </sheetView>
  </sheetViews>
  <sheetFormatPr defaultRowHeight="14.5" x14ac:dyDescent="0.35"/>
  <cols>
    <col min="1" max="1" width="11.7265625" style="30" customWidth="1"/>
    <col min="2" max="2" width="5.26953125" style="29" customWidth="1"/>
    <col min="3" max="3" width="41.7265625" style="29" customWidth="1"/>
    <col min="4" max="4" width="10.7265625" style="29" customWidth="1"/>
    <col min="5" max="5" width="10.453125" style="29" bestFit="1" customWidth="1"/>
    <col min="6" max="6" width="10.7265625" bestFit="1" customWidth="1"/>
    <col min="7" max="7" width="11" bestFit="1" customWidth="1"/>
    <col min="8" max="8" width="7.54296875" bestFit="1" customWidth="1"/>
    <col min="9" max="9" width="15.26953125" bestFit="1" customWidth="1"/>
  </cols>
  <sheetData>
    <row r="1" spans="1:9" ht="19.5" customHeight="1" thickBot="1" x14ac:dyDescent="0.5">
      <c r="A1" s="73" t="s">
        <v>21</v>
      </c>
      <c r="B1" s="73"/>
      <c r="C1" s="73"/>
    </row>
    <row r="2" spans="1:9" ht="15.75" customHeight="1" x14ac:dyDescent="0.35">
      <c r="A2" s="74" t="s">
        <v>35</v>
      </c>
      <c r="B2" s="74"/>
      <c r="C2" s="74"/>
      <c r="D2" s="74"/>
      <c r="E2" s="74"/>
      <c r="F2" s="74"/>
      <c r="G2" s="74"/>
      <c r="H2" s="74"/>
    </row>
    <row r="3" spans="1:9" x14ac:dyDescent="0.35">
      <c r="A3"/>
      <c r="B3" s="5"/>
      <c r="C3" s="5"/>
      <c r="D3" s="5"/>
      <c r="E3" s="5"/>
      <c r="F3" s="29"/>
    </row>
    <row r="4" spans="1:9" x14ac:dyDescent="0.35">
      <c r="B4" s="32"/>
      <c r="C4" s="32"/>
      <c r="D4"/>
      <c r="E4"/>
      <c r="F4" s="31"/>
    </row>
    <row r="5" spans="1:9" x14ac:dyDescent="0.35">
      <c r="A5" s="33" t="s">
        <v>30</v>
      </c>
      <c r="B5" s="34"/>
      <c r="C5" s="35" t="s">
        <v>40</v>
      </c>
      <c r="D5" s="5"/>
      <c r="E5" s="5"/>
      <c r="F5" s="5"/>
      <c r="G5" s="5"/>
    </row>
    <row r="6" spans="1:9" x14ac:dyDescent="0.35">
      <c r="A6" s="77"/>
      <c r="B6" s="77"/>
      <c r="C6" s="77"/>
      <c r="D6" s="37" t="s">
        <v>0</v>
      </c>
      <c r="E6" s="37" t="s">
        <v>1</v>
      </c>
      <c r="F6" s="37" t="s">
        <v>2</v>
      </c>
      <c r="G6" s="37" t="s">
        <v>36</v>
      </c>
      <c r="H6" s="2"/>
      <c r="I6" s="2"/>
    </row>
    <row r="7" spans="1:9" x14ac:dyDescent="0.35">
      <c r="A7" s="78" t="s">
        <v>22</v>
      </c>
      <c r="B7" s="79"/>
      <c r="C7" s="80"/>
      <c r="D7" s="38"/>
      <c r="E7" s="38"/>
      <c r="F7" s="38"/>
      <c r="G7" s="38"/>
      <c r="H7" s="9" t="s">
        <v>3</v>
      </c>
      <c r="I7" s="9" t="s">
        <v>4</v>
      </c>
    </row>
    <row r="8" spans="1:9" x14ac:dyDescent="0.35">
      <c r="A8" s="40" t="s">
        <v>25</v>
      </c>
      <c r="B8" s="41" t="s">
        <v>9</v>
      </c>
      <c r="C8" s="42" t="s">
        <v>10</v>
      </c>
      <c r="D8" s="2">
        <v>1</v>
      </c>
      <c r="E8" s="2">
        <v>0</v>
      </c>
      <c r="F8" s="2">
        <v>1</v>
      </c>
      <c r="G8" s="2">
        <v>1</v>
      </c>
      <c r="H8" s="43">
        <v>5</v>
      </c>
      <c r="I8" s="28">
        <f>(SUM(D8:G8)/4)*H8</f>
        <v>3.75</v>
      </c>
    </row>
    <row r="9" spans="1:9" x14ac:dyDescent="0.35">
      <c r="A9" s="40" t="s">
        <v>24</v>
      </c>
      <c r="B9" s="41" t="s">
        <v>9</v>
      </c>
      <c r="C9" s="42" t="s">
        <v>23</v>
      </c>
      <c r="D9" s="2">
        <v>1</v>
      </c>
      <c r="E9" s="2">
        <v>0</v>
      </c>
      <c r="F9" s="2">
        <v>1</v>
      </c>
      <c r="G9" s="2">
        <v>1</v>
      </c>
      <c r="H9" s="43">
        <v>10</v>
      </c>
      <c r="I9" s="28">
        <f>(SUM(D9:G9)/4)*H9</f>
        <v>7.5</v>
      </c>
    </row>
    <row r="10" spans="1:9" x14ac:dyDescent="0.35">
      <c r="A10" s="40" t="s">
        <v>31</v>
      </c>
      <c r="B10" s="41" t="s">
        <v>9</v>
      </c>
      <c r="C10" s="42" t="s">
        <v>26</v>
      </c>
      <c r="D10" s="2">
        <v>1</v>
      </c>
      <c r="E10" s="2">
        <v>0</v>
      </c>
      <c r="F10" s="2">
        <v>1</v>
      </c>
      <c r="G10" s="2">
        <v>5</v>
      </c>
      <c r="H10" s="43">
        <v>7.5</v>
      </c>
      <c r="I10" s="28">
        <f>(SUM(D10:G10)/4)*H10</f>
        <v>13.125</v>
      </c>
    </row>
    <row r="11" spans="1:9" x14ac:dyDescent="0.35">
      <c r="A11" s="81" t="s">
        <v>27</v>
      </c>
      <c r="B11" s="82"/>
      <c r="C11" s="83"/>
      <c r="D11" s="38"/>
      <c r="E11" s="38"/>
      <c r="F11" s="38"/>
      <c r="G11" s="38"/>
      <c r="H11" s="38"/>
      <c r="I11" s="45"/>
    </row>
    <row r="12" spans="1:9" x14ac:dyDescent="0.35">
      <c r="A12" s="46">
        <v>8.1</v>
      </c>
      <c r="B12" s="42" t="s">
        <v>9</v>
      </c>
      <c r="C12" s="42" t="s">
        <v>33</v>
      </c>
      <c r="D12" s="2">
        <v>0</v>
      </c>
      <c r="E12" s="2">
        <v>0</v>
      </c>
      <c r="F12" s="2">
        <v>0</v>
      </c>
      <c r="G12" s="2">
        <v>1</v>
      </c>
      <c r="H12" s="43">
        <v>7.5</v>
      </c>
      <c r="I12" s="28">
        <f>(SUM(D12:G12)/4)*H12</f>
        <v>1.875</v>
      </c>
    </row>
    <row r="13" spans="1:9" x14ac:dyDescent="0.35">
      <c r="A13" s="40">
        <v>8.1999999999999993</v>
      </c>
      <c r="B13" s="40" t="s">
        <v>9</v>
      </c>
      <c r="C13" s="40" t="s">
        <v>11</v>
      </c>
      <c r="D13" s="2">
        <v>0</v>
      </c>
      <c r="E13" s="2">
        <v>0</v>
      </c>
      <c r="F13" s="2">
        <v>1</v>
      </c>
      <c r="G13" s="2">
        <v>1</v>
      </c>
      <c r="H13" s="43">
        <v>15</v>
      </c>
      <c r="I13" s="28">
        <f>(SUM(D13:G13)/4)*H13</f>
        <v>7.5</v>
      </c>
    </row>
    <row r="14" spans="1:9" x14ac:dyDescent="0.35">
      <c r="A14" s="75" t="s">
        <v>28</v>
      </c>
      <c r="B14" s="75"/>
      <c r="C14" s="76"/>
      <c r="D14" s="38"/>
      <c r="E14" s="38"/>
      <c r="F14" s="38"/>
      <c r="G14" s="38"/>
      <c r="H14" s="38"/>
      <c r="I14" s="47"/>
    </row>
    <row r="15" spans="1:9" ht="28" customHeight="1" x14ac:dyDescent="0.35">
      <c r="A15" s="70">
        <v>9.1999999999999993</v>
      </c>
      <c r="B15" s="42" t="s">
        <v>9</v>
      </c>
      <c r="C15" s="42" t="s">
        <v>34</v>
      </c>
      <c r="D15" s="2">
        <v>1</v>
      </c>
      <c r="E15" s="2">
        <v>5</v>
      </c>
      <c r="F15" s="2">
        <v>5</v>
      </c>
      <c r="G15" s="2">
        <v>5</v>
      </c>
      <c r="H15" s="43">
        <v>35</v>
      </c>
      <c r="I15" s="28">
        <f>(SUM(D15:G15)/4)*H15</f>
        <v>140</v>
      </c>
    </row>
    <row r="16" spans="1:9" x14ac:dyDescent="0.35">
      <c r="A16"/>
      <c r="B16"/>
      <c r="C16" s="7"/>
      <c r="D16"/>
      <c r="E16"/>
      <c r="H16" s="48" t="s">
        <v>12</v>
      </c>
      <c r="I16" s="49">
        <f>SUM(I8:I15)</f>
        <v>173.75</v>
      </c>
    </row>
  </sheetData>
  <mergeCells count="6">
    <mergeCell ref="A14:C14"/>
    <mergeCell ref="A1:C1"/>
    <mergeCell ref="A2:H2"/>
    <mergeCell ref="A6:C6"/>
    <mergeCell ref="A7:C7"/>
    <mergeCell ref="A11:C11"/>
  </mergeCells>
  <pageMargins left="0.7" right="0.7" top="0.75" bottom="0.75" header="0.3" footer="0.3"/>
  <pageSetup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F950-0630-43E6-87C9-CD3DC8F7E1C9}">
  <sheetPr codeName="Sheet6"/>
  <dimension ref="A1:H13"/>
  <sheetViews>
    <sheetView zoomScaleNormal="100" workbookViewId="0">
      <selection activeCell="A16" sqref="A16"/>
    </sheetView>
  </sheetViews>
  <sheetFormatPr defaultRowHeight="14.5" x14ac:dyDescent="0.35"/>
  <cols>
    <col min="1" max="1" width="40.81640625" bestFit="1" customWidth="1"/>
    <col min="2" max="2" width="22" style="6" customWidth="1"/>
    <col min="3" max="3" width="25.81640625" style="6" bestFit="1" customWidth="1"/>
    <col min="4" max="4" width="100.1796875" bestFit="1" customWidth="1"/>
  </cols>
  <sheetData>
    <row r="1" spans="1:8" ht="27" customHeight="1" thickBot="1" x14ac:dyDescent="0.5">
      <c r="A1" s="73" t="s">
        <v>21</v>
      </c>
      <c r="B1" s="73"/>
      <c r="C1" s="73"/>
      <c r="D1" s="29"/>
      <c r="E1" s="29"/>
    </row>
    <row r="2" spans="1:8" ht="15.75" customHeight="1" x14ac:dyDescent="0.35">
      <c r="A2" s="74" t="s">
        <v>35</v>
      </c>
      <c r="B2" s="74"/>
      <c r="C2" s="74"/>
      <c r="D2" s="74"/>
      <c r="E2" s="74"/>
      <c r="F2" s="74"/>
      <c r="G2" s="74"/>
      <c r="H2" s="74"/>
    </row>
    <row r="3" spans="1:8" ht="15.75" customHeight="1" x14ac:dyDescent="0.35">
      <c r="A3" s="8"/>
      <c r="B3" s="14"/>
    </row>
    <row r="4" spans="1:8" s="5" customFormat="1" ht="15.75" customHeight="1" x14ac:dyDescent="0.35">
      <c r="A4" s="23" t="s">
        <v>8</v>
      </c>
      <c r="B4" s="24">
        <v>800</v>
      </c>
      <c r="C4" s="25"/>
    </row>
    <row r="8" spans="1:8" x14ac:dyDescent="0.35">
      <c r="A8" s="84" t="s">
        <v>7</v>
      </c>
      <c r="B8" s="84"/>
      <c r="C8" s="84"/>
    </row>
    <row r="9" spans="1:8" ht="15" thickBot="1" x14ac:dyDescent="0.4">
      <c r="A9" s="11" t="s">
        <v>5</v>
      </c>
      <c r="B9" s="12" t="s">
        <v>6</v>
      </c>
      <c r="C9" s="12" t="s">
        <v>20</v>
      </c>
    </row>
    <row r="10" spans="1:8" x14ac:dyDescent="0.35">
      <c r="A10" s="10" t="str">
        <f>'Aero Spray'!C5</f>
        <v>Aero Spray, Inc. dba Dauntless Air</v>
      </c>
      <c r="B10" s="27">
        <f>'Aero Spray'!I16</f>
        <v>681.25</v>
      </c>
      <c r="C10" s="26">
        <f>B10/MAX($B$10:$B$13)*$B$4</f>
        <v>758.26086956521738</v>
      </c>
    </row>
    <row r="11" spans="1:8" x14ac:dyDescent="0.35">
      <c r="A11" s="2" t="str">
        <f>'Coastal Airstrike'!C5</f>
        <v>Fletcher Flying Service, Inc., dba Coastal Airstrike</v>
      </c>
      <c r="B11" s="28">
        <f>'Coastal Airstrike'!I16</f>
        <v>718.75</v>
      </c>
      <c r="C11" s="26">
        <f>B11/MAX($B$10:$B$13)*$B$4</f>
        <v>800</v>
      </c>
    </row>
    <row r="12" spans="1:8" x14ac:dyDescent="0.35">
      <c r="A12" s="2" t="s">
        <v>41</v>
      </c>
      <c r="B12" s="13">
        <f>'Henry''s'!I16</f>
        <v>173.75</v>
      </c>
      <c r="C12" s="26">
        <f>B12/MAX($B$10:$B$13)*$B$4</f>
        <v>193.39130434782606</v>
      </c>
    </row>
    <row r="13" spans="1:8" x14ac:dyDescent="0.35">
      <c r="A13" s="2"/>
      <c r="B13" s="13"/>
      <c r="C13" s="26"/>
    </row>
  </sheetData>
  <mergeCells count="3">
    <mergeCell ref="A8:C8"/>
    <mergeCell ref="A1:C1"/>
    <mergeCell ref="A2:H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N21"/>
  <sheetViews>
    <sheetView zoomScaleNormal="100" workbookViewId="0">
      <selection activeCell="C5" sqref="C5"/>
    </sheetView>
  </sheetViews>
  <sheetFormatPr defaultRowHeight="14.5" x14ac:dyDescent="0.35"/>
  <cols>
    <col min="1" max="1" width="25.54296875" style="3" customWidth="1"/>
    <col min="2" max="2" width="20.54296875" style="3" customWidth="1"/>
    <col min="3" max="4" width="22.26953125" style="3" customWidth="1"/>
    <col min="5" max="5" width="20.453125" style="3" customWidth="1"/>
    <col min="6" max="6" width="20.54296875" style="3" customWidth="1"/>
    <col min="7" max="7" width="17.7265625" style="3" customWidth="1"/>
    <col min="8" max="8" width="20.54296875" style="3" customWidth="1"/>
    <col min="9" max="9" width="21" style="3" customWidth="1"/>
    <col min="10" max="10" width="23" style="3" customWidth="1"/>
    <col min="11" max="11" width="21.453125" style="3" customWidth="1"/>
    <col min="12" max="12" width="20.54296875" style="3" customWidth="1"/>
    <col min="13" max="13" width="22.1796875" customWidth="1"/>
    <col min="14" max="14" width="22.26953125" customWidth="1"/>
  </cols>
  <sheetData>
    <row r="1" spans="1:14" ht="19" thickBot="1" x14ac:dyDescent="0.5">
      <c r="A1" s="73" t="s">
        <v>21</v>
      </c>
      <c r="B1" s="73"/>
      <c r="C1" s="73"/>
      <c r="D1" s="29"/>
      <c r="E1" s="29"/>
      <c r="F1"/>
      <c r="G1"/>
      <c r="H1"/>
      <c r="I1"/>
      <c r="J1"/>
    </row>
    <row r="2" spans="1:14" ht="15.75" customHeight="1" x14ac:dyDescent="0.35">
      <c r="A2" s="74" t="s">
        <v>35</v>
      </c>
      <c r="B2" s="74"/>
      <c r="C2" s="74"/>
      <c r="D2" s="74"/>
      <c r="E2" s="74"/>
      <c r="F2" s="74"/>
      <c r="G2" s="74"/>
      <c r="H2" s="74"/>
      <c r="I2"/>
      <c r="J2"/>
    </row>
    <row r="3" spans="1:14" x14ac:dyDescent="0.35">
      <c r="A3"/>
      <c r="B3"/>
      <c r="C3"/>
      <c r="D3"/>
      <c r="E3"/>
      <c r="F3"/>
      <c r="G3"/>
      <c r="H3"/>
      <c r="I3"/>
      <c r="J3"/>
    </row>
    <row r="5" spans="1:14" s="5" customFormat="1" ht="15.75" customHeight="1" x14ac:dyDescent="0.35">
      <c r="A5" s="23" t="s">
        <v>17</v>
      </c>
      <c r="B5" s="24">
        <v>200</v>
      </c>
      <c r="C5" s="25"/>
    </row>
    <row r="6" spans="1:14" x14ac:dyDescent="0.35">
      <c r="A6"/>
      <c r="B6" s="6"/>
      <c r="C6" s="6"/>
      <c r="D6"/>
      <c r="E6"/>
      <c r="F6"/>
      <c r="G6"/>
      <c r="H6"/>
      <c r="I6"/>
      <c r="J6"/>
      <c r="K6"/>
      <c r="L6"/>
    </row>
    <row r="7" spans="1:14" x14ac:dyDescent="0.35">
      <c r="A7" s="61" t="s">
        <v>18</v>
      </c>
      <c r="B7" s="64" t="s">
        <v>29</v>
      </c>
      <c r="C7" s="64" t="s">
        <v>37</v>
      </c>
      <c r="D7" s="61" t="s">
        <v>38</v>
      </c>
      <c r="E7"/>
      <c r="F7"/>
      <c r="G7"/>
      <c r="H7"/>
      <c r="I7"/>
      <c r="J7"/>
      <c r="K7"/>
      <c r="L7"/>
    </row>
    <row r="8" spans="1:14" x14ac:dyDescent="0.35">
      <c r="A8" s="10" t="str">
        <f>'Aero Spray'!C5</f>
        <v>Aero Spray, Inc. dba Dauntless Air</v>
      </c>
      <c r="B8" s="71">
        <f>SUM(C8:D8)</f>
        <v>12511080</v>
      </c>
      <c r="C8" s="59">
        <v>6255540</v>
      </c>
      <c r="D8" s="59">
        <v>6255540</v>
      </c>
      <c r="E8" s="63"/>
      <c r="F8" s="63"/>
      <c r="G8" s="63"/>
      <c r="H8" s="63"/>
      <c r="I8" s="63"/>
      <c r="J8" s="63"/>
      <c r="K8" s="63"/>
      <c r="L8" s="63"/>
      <c r="M8" s="63"/>
      <c r="N8" s="63"/>
    </row>
    <row r="9" spans="1:14" x14ac:dyDescent="0.35">
      <c r="A9" s="2" t="str">
        <f>'Coastal Airstrike'!C5</f>
        <v>Fletcher Flying Service, Inc., dba Coastal Airstrike</v>
      </c>
      <c r="B9" s="71">
        <f t="shared" ref="B9:B10" si="0">SUM(C9:D9)</f>
        <v>13171220</v>
      </c>
      <c r="C9" s="59">
        <v>6585610</v>
      </c>
      <c r="D9" s="59">
        <v>6585610</v>
      </c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14" x14ac:dyDescent="0.35">
      <c r="A10" s="2" t="str">
        <f>'Henry''s'!C5</f>
        <v>Henry's Aerial Service, Inc.</v>
      </c>
      <c r="B10" s="71">
        <f t="shared" si="0"/>
        <v>10947090</v>
      </c>
      <c r="C10" s="59">
        <v>5473545</v>
      </c>
      <c r="D10" s="59">
        <v>5473545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spans="1:14" x14ac:dyDescent="0.35">
      <c r="A11" s="2"/>
      <c r="B11" s="59"/>
      <c r="C11" s="59"/>
      <c r="D11" s="59"/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1:14" x14ac:dyDescent="0.35">
      <c r="A12"/>
      <c r="B12" s="6"/>
      <c r="C12" s="6"/>
      <c r="D12"/>
      <c r="E12"/>
      <c r="F12"/>
      <c r="G12"/>
      <c r="H12"/>
      <c r="I12"/>
      <c r="J12"/>
      <c r="K12"/>
      <c r="L12"/>
    </row>
    <row r="13" spans="1:14" x14ac:dyDescent="0.35">
      <c r="A13"/>
      <c r="B13" s="6"/>
      <c r="C13" s="6"/>
      <c r="D13"/>
      <c r="E13"/>
      <c r="F13"/>
      <c r="G13"/>
      <c r="H13"/>
      <c r="I13"/>
      <c r="J13"/>
      <c r="K13"/>
      <c r="L13"/>
    </row>
    <row r="14" spans="1:14" x14ac:dyDescent="0.35">
      <c r="A14" s="84" t="s">
        <v>32</v>
      </c>
      <c r="B14" s="84"/>
      <c r="C14" s="84"/>
      <c r="D14"/>
      <c r="E14"/>
      <c r="F14"/>
      <c r="G14"/>
      <c r="H14"/>
      <c r="I14"/>
      <c r="J14"/>
      <c r="K14"/>
      <c r="L14"/>
    </row>
    <row r="15" spans="1:14" x14ac:dyDescent="0.35">
      <c r="A15" s="65" t="s">
        <v>5</v>
      </c>
      <c r="B15" s="66" t="s">
        <v>29</v>
      </c>
      <c r="C15" s="66" t="s">
        <v>19</v>
      </c>
      <c r="D15"/>
      <c r="E15"/>
      <c r="F15"/>
      <c r="G15"/>
      <c r="H15"/>
      <c r="I15"/>
      <c r="J15"/>
      <c r="K15"/>
      <c r="L15"/>
    </row>
    <row r="16" spans="1:14" x14ac:dyDescent="0.35">
      <c r="A16" s="2" t="str">
        <f>A8</f>
        <v>Aero Spray, Inc. dba Dauntless Air</v>
      </c>
      <c r="B16" s="59">
        <f>B8</f>
        <v>12511080</v>
      </c>
      <c r="C16" s="13">
        <f>MIN($B$16:$B$18)/B16*$B$5</f>
        <v>174.99832148783318</v>
      </c>
      <c r="D16"/>
      <c r="E16"/>
      <c r="F16"/>
      <c r="G16"/>
      <c r="H16"/>
      <c r="I16"/>
      <c r="J16"/>
      <c r="K16"/>
      <c r="L16"/>
    </row>
    <row r="17" spans="1:12" x14ac:dyDescent="0.35">
      <c r="A17" s="2" t="str">
        <f>A9</f>
        <v>Fletcher Flying Service, Inc., dba Coastal Airstrike</v>
      </c>
      <c r="B17" s="59">
        <f>B9</f>
        <v>13171220</v>
      </c>
      <c r="C17" s="13">
        <f>MIN($B$16:$B$18)/B17*$B$5</f>
        <v>166.22742616097824</v>
      </c>
      <c r="D17"/>
      <c r="E17"/>
      <c r="F17"/>
      <c r="G17"/>
      <c r="H17"/>
      <c r="I17"/>
      <c r="J17"/>
      <c r="K17"/>
      <c r="L17"/>
    </row>
    <row r="18" spans="1:12" x14ac:dyDescent="0.35">
      <c r="A18" s="2" t="str">
        <f>'Henry''s'!C5</f>
        <v>Henry's Aerial Service, Inc.</v>
      </c>
      <c r="B18" s="59">
        <f>B10</f>
        <v>10947090</v>
      </c>
      <c r="C18" s="13">
        <f>MIN($B$16:$B$18)/B18*$B$5</f>
        <v>200</v>
      </c>
      <c r="E18"/>
      <c r="F18"/>
      <c r="G18"/>
      <c r="H18"/>
      <c r="I18"/>
      <c r="J18"/>
      <c r="K18"/>
      <c r="L18"/>
    </row>
    <row r="21" spans="1:12" x14ac:dyDescent="0.35">
      <c r="C21" s="62"/>
    </row>
  </sheetData>
  <mergeCells count="3">
    <mergeCell ref="A1:C1"/>
    <mergeCell ref="A2:H2"/>
    <mergeCell ref="A14:C14"/>
  </mergeCells>
  <conditionalFormatting sqref="A16:A18">
    <cfRule type="duplicateValues" dxfId="0" priority="2"/>
  </conditionalFormatting>
  <pageMargins left="0.7" right="0.7" top="0.75" bottom="0.75" header="0.3" footer="0.3"/>
  <pageSetup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K13"/>
  <sheetViews>
    <sheetView zoomScaleNormal="100" workbookViewId="0">
      <selection activeCell="C6" sqref="C6"/>
    </sheetView>
  </sheetViews>
  <sheetFormatPr defaultRowHeight="14.5" x14ac:dyDescent="0.35"/>
  <cols>
    <col min="1" max="1" width="27.453125" style="3" customWidth="1"/>
    <col min="2" max="4" width="17" style="3" customWidth="1"/>
    <col min="5" max="5" width="16" style="3" customWidth="1"/>
    <col min="6" max="6" width="15.54296875" style="3" customWidth="1"/>
    <col min="7" max="7" width="11.453125" style="3" customWidth="1"/>
    <col min="8" max="8" width="9.1796875" style="3"/>
    <col min="9" max="9" width="12.54296875" style="3" customWidth="1"/>
    <col min="10" max="10" width="9.1796875" style="3"/>
    <col min="11" max="11" width="12.453125" style="3" customWidth="1"/>
  </cols>
  <sheetData>
    <row r="1" spans="1:11" ht="19" thickBot="1" x14ac:dyDescent="0.5">
      <c r="A1" s="73" t="s">
        <v>21</v>
      </c>
      <c r="B1" s="73"/>
      <c r="C1" s="73"/>
      <c r="D1" s="29"/>
      <c r="E1" s="29"/>
      <c r="F1"/>
      <c r="G1"/>
      <c r="H1"/>
    </row>
    <row r="2" spans="1:11" ht="15.75" customHeight="1" x14ac:dyDescent="0.35">
      <c r="A2" s="74" t="s">
        <v>35</v>
      </c>
      <c r="B2" s="74"/>
      <c r="C2" s="74"/>
      <c r="D2" s="74"/>
      <c r="E2" s="74"/>
      <c r="F2" s="74"/>
      <c r="G2" s="74"/>
      <c r="H2" s="74"/>
      <c r="I2"/>
      <c r="J2"/>
      <c r="K2"/>
    </row>
    <row r="3" spans="1:11" ht="15.75" customHeight="1" x14ac:dyDescent="0.35">
      <c r="A3" s="60"/>
      <c r="B3" s="60"/>
      <c r="C3" s="60"/>
      <c r="D3" s="60"/>
      <c r="E3" s="50"/>
      <c r="F3" s="50"/>
      <c r="G3"/>
      <c r="H3"/>
      <c r="I3"/>
      <c r="J3"/>
      <c r="K3"/>
    </row>
    <row r="4" spans="1:11" ht="15.75" customHeight="1" x14ac:dyDescent="0.35">
      <c r="A4" s="60"/>
      <c r="B4" s="60"/>
      <c r="C4" s="60"/>
      <c r="D4" s="60"/>
      <c r="E4" s="50"/>
      <c r="F4" s="50"/>
      <c r="G4"/>
      <c r="H4"/>
      <c r="I4"/>
      <c r="J4"/>
      <c r="K4"/>
    </row>
    <row r="5" spans="1:11" x14ac:dyDescent="0.35">
      <c r="A5" s="5"/>
      <c r="B5"/>
      <c r="C5"/>
      <c r="D5"/>
      <c r="E5"/>
      <c r="F5"/>
      <c r="G5"/>
      <c r="H5"/>
      <c r="I5"/>
      <c r="J5"/>
      <c r="K5"/>
    </row>
    <row r="6" spans="1:11" ht="29.5" thickBot="1" x14ac:dyDescent="0.4">
      <c r="A6" s="15"/>
      <c r="B6" s="16" t="str">
        <f>'Aero Spray'!C5</f>
        <v>Aero Spray, Inc. dba Dauntless Air</v>
      </c>
      <c r="C6" s="72" t="str">
        <f>'Coastal Airstrike'!C5</f>
        <v>Fletcher Flying Service, Inc., dba Coastal Airstrike</v>
      </c>
      <c r="D6" s="16" t="str">
        <f>'Henry''s'!C5</f>
        <v>Henry's Aerial Service, Inc.</v>
      </c>
      <c r="E6" s="17" t="s">
        <v>16</v>
      </c>
      <c r="F6"/>
      <c r="G6"/>
      <c r="H6"/>
      <c r="I6"/>
      <c r="J6"/>
      <c r="K6"/>
    </row>
    <row r="7" spans="1:11" x14ac:dyDescent="0.35">
      <c r="A7" s="10"/>
      <c r="B7" s="18"/>
      <c r="C7" s="18"/>
      <c r="D7" s="18"/>
      <c r="E7" s="18"/>
      <c r="F7"/>
      <c r="G7" s="1"/>
      <c r="H7" s="1"/>
      <c r="I7" s="1"/>
      <c r="J7" s="1"/>
      <c r="K7" s="1"/>
    </row>
    <row r="8" spans="1:11" x14ac:dyDescent="0.35">
      <c r="A8" s="19" t="s">
        <v>15</v>
      </c>
      <c r="B8" s="13">
        <f>'Normalization-Technical'!C10</f>
        <v>758.26086956521738</v>
      </c>
      <c r="C8" s="13">
        <f>'Normalization-Technical'!C11</f>
        <v>800</v>
      </c>
      <c r="D8" s="13">
        <f>'Normalization-Technical'!C12</f>
        <v>193.39130434782606</v>
      </c>
      <c r="E8" s="20">
        <f>'Normalization-Technical'!B4</f>
        <v>800</v>
      </c>
      <c r="F8"/>
      <c r="G8"/>
      <c r="H8"/>
      <c r="I8"/>
      <c r="J8"/>
      <c r="K8"/>
    </row>
    <row r="9" spans="1:11" x14ac:dyDescent="0.35">
      <c r="A9" s="2"/>
      <c r="B9" s="21"/>
      <c r="C9" s="21"/>
      <c r="D9" s="21"/>
      <c r="E9" s="21"/>
      <c r="F9"/>
      <c r="G9" s="4"/>
      <c r="H9"/>
      <c r="I9" s="4"/>
      <c r="J9"/>
      <c r="K9" s="4"/>
    </row>
    <row r="10" spans="1:11" x14ac:dyDescent="0.35">
      <c r="A10" s="22" t="s">
        <v>14</v>
      </c>
      <c r="B10" s="13">
        <f>'Normalization-Cost'!C16</f>
        <v>174.99832148783318</v>
      </c>
      <c r="C10" s="13">
        <f>'Normalization-Cost'!C17</f>
        <v>166.22742616097824</v>
      </c>
      <c r="D10" s="13">
        <f>'Normalization-Cost'!C18</f>
        <v>200</v>
      </c>
      <c r="E10" s="20">
        <f>'Normalization-Cost'!B5</f>
        <v>200</v>
      </c>
      <c r="F10"/>
      <c r="G10"/>
      <c r="H10"/>
      <c r="I10"/>
      <c r="J10"/>
      <c r="K10"/>
    </row>
    <row r="11" spans="1:11" ht="15" thickBot="1" x14ac:dyDescent="0.4">
      <c r="A11" s="53"/>
      <c r="B11" s="54"/>
      <c r="C11" s="54"/>
      <c r="D11" s="54"/>
      <c r="E11" s="55"/>
      <c r="F11"/>
      <c r="G11" s="4"/>
      <c r="I11" s="4"/>
      <c r="K11" s="4"/>
    </row>
    <row r="12" spans="1:11" ht="15" thickBot="1" x14ac:dyDescent="0.4">
      <c r="A12" s="56" t="s">
        <v>13</v>
      </c>
      <c r="B12" s="57">
        <f>SUM(B8:B11)</f>
        <v>933.25919105305059</v>
      </c>
      <c r="C12" s="57">
        <f>SUM(C8:C11)</f>
        <v>966.22742616097821</v>
      </c>
      <c r="D12" s="57">
        <f>SUM(D8:D11)</f>
        <v>393.39130434782606</v>
      </c>
      <c r="E12" s="58">
        <f>SUM(E8:E11)</f>
        <v>1000</v>
      </c>
      <c r="F12"/>
      <c r="G12" s="4"/>
      <c r="I12" s="4"/>
      <c r="K12" s="4"/>
    </row>
    <row r="13" spans="1:11" x14ac:dyDescent="0.35">
      <c r="B13" s="51"/>
      <c r="C13" s="51"/>
      <c r="D13" s="51"/>
      <c r="E13"/>
      <c r="F13"/>
      <c r="G13" s="52"/>
      <c r="I13" s="52"/>
      <c r="K13" s="52"/>
    </row>
  </sheetData>
  <mergeCells count="2">
    <mergeCell ref="A1:C1"/>
    <mergeCell ref="A2:H2"/>
  </mergeCells>
  <pageMargins left="0.7" right="0.7" top="0.75" bottom="0.75" header="0.3" footer="0.3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Aero Spray</vt:lpstr>
      <vt:lpstr>Coastal Airstrike</vt:lpstr>
      <vt:lpstr>Henry's</vt:lpstr>
      <vt:lpstr>Normalization-Technical</vt:lpstr>
      <vt:lpstr>Normalization-Cost</vt:lpstr>
      <vt:lpstr>Total Points</vt:lpstr>
    </vt:vector>
  </TitlesOfParts>
  <Company>IDOC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robison</dc:creator>
  <cp:lastModifiedBy>Sherry Leason</cp:lastModifiedBy>
  <cp:lastPrinted>2015-06-04T16:03:57Z</cp:lastPrinted>
  <dcterms:created xsi:type="dcterms:W3CDTF">2013-06-05T19:39:50Z</dcterms:created>
  <dcterms:modified xsi:type="dcterms:W3CDTF">2026-05-06T19:00:30Z</dcterms:modified>
</cp:coreProperties>
</file>