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shandera\AppData\Local\Microsoft\Windows\INetCache\Content.Outlook\W51DJAM4\"/>
    </mc:Choice>
  </mc:AlternateContent>
  <xr:revisionPtr revIDLastSave="0" documentId="13_ncr:1_{8A77A99A-70F1-4F27-81E1-1659E0B4DDF7}" xr6:coauthVersionLast="45" xr6:coauthVersionMax="45" xr10:uidLastSave="{00000000-0000-0000-0000-000000000000}"/>
  <bookViews>
    <workbookView xWindow="1640" yWindow="310" windowWidth="15690" windowHeight="90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" l="1"/>
  <c r="T9" i="1"/>
  <c r="X9" i="1"/>
  <c r="AB21" i="1" l="1"/>
  <c r="AB23" i="1" s="1"/>
  <c r="AB39" i="1"/>
  <c r="AB41" i="1" s="1"/>
  <c r="AB35" i="1"/>
  <c r="AB32" i="1"/>
  <c r="AB31" i="1"/>
  <c r="T39" i="1"/>
  <c r="T35" i="1"/>
  <c r="T32" i="1"/>
  <c r="T31" i="1"/>
  <c r="T21" i="1"/>
  <c r="T18" i="1"/>
  <c r="T11" i="1"/>
  <c r="T8" i="1"/>
  <c r="T7" i="1"/>
  <c r="P11" i="1"/>
  <c r="P7" i="1"/>
  <c r="X32" i="1"/>
  <c r="X18" i="1"/>
  <c r="X11" i="1"/>
  <c r="X7" i="1"/>
  <c r="AB26" i="1"/>
  <c r="AB25" i="1"/>
  <c r="AB27" i="1" s="1"/>
  <c r="AB18" i="1"/>
  <c r="AB17" i="1"/>
  <c r="AB16" i="1"/>
  <c r="AB15" i="1"/>
  <c r="AB11" i="1"/>
  <c r="AB13" i="1" s="1"/>
  <c r="AB8" i="1"/>
  <c r="AB7" i="1"/>
  <c r="X39" i="1"/>
  <c r="X41" i="1" s="1"/>
  <c r="X36" i="1"/>
  <c r="X35" i="1"/>
  <c r="X37" i="1" s="1"/>
  <c r="X26" i="1"/>
  <c r="X25" i="1"/>
  <c r="X27" i="1" s="1"/>
  <c r="X21" i="1"/>
  <c r="X23" i="1" s="1"/>
  <c r="X13" i="1"/>
  <c r="AB33" i="1" l="1"/>
  <c r="X31" i="1"/>
  <c r="X33" i="1" s="1"/>
  <c r="AB19" i="1"/>
  <c r="AB9" i="1"/>
  <c r="T41" i="1"/>
  <c r="T33" i="1"/>
  <c r="T23" i="1"/>
  <c r="T13" i="1"/>
  <c r="P39" i="1"/>
  <c r="P41" i="1" s="1"/>
  <c r="P36" i="1"/>
  <c r="P35" i="1"/>
  <c r="P32" i="1"/>
  <c r="P31" i="1"/>
  <c r="P26" i="1"/>
  <c r="P25" i="1"/>
  <c r="P21" i="1"/>
  <c r="P23" i="1" s="1"/>
  <c r="P18" i="1"/>
  <c r="P17" i="1"/>
  <c r="P16" i="1"/>
  <c r="P13" i="1"/>
  <c r="P8" i="1"/>
  <c r="P33" i="1" l="1"/>
  <c r="P37" i="1"/>
  <c r="P27" i="1"/>
  <c r="L21" i="1"/>
  <c r="L23" i="1" s="1"/>
  <c r="L18" i="1"/>
  <c r="L11" i="1"/>
  <c r="L13" i="1" s="1"/>
  <c r="L8" i="1"/>
  <c r="L7" i="1"/>
  <c r="L31" i="1"/>
  <c r="L32" i="1"/>
  <c r="L35" i="1"/>
  <c r="L39" i="1"/>
  <c r="L41" i="1" s="1"/>
  <c r="F26" i="1"/>
  <c r="F25" i="1"/>
  <c r="F36" i="1"/>
  <c r="F17" i="1"/>
  <c r="F15" i="1"/>
  <c r="F16" i="1"/>
  <c r="L17" i="1" l="1"/>
  <c r="L19" i="1" s="1"/>
  <c r="X17" i="1"/>
  <c r="T17" i="1"/>
  <c r="L25" i="1"/>
  <c r="L27" i="1" s="1"/>
  <c r="T25" i="1"/>
  <c r="T27" i="1" s="1"/>
  <c r="L26" i="1"/>
  <c r="T26" i="1"/>
  <c r="L36" i="1"/>
  <c r="L37" i="1" s="1"/>
  <c r="AB36" i="1"/>
  <c r="AB37" i="1" s="1"/>
  <c r="T36" i="1"/>
  <c r="T37" i="1" s="1"/>
  <c r="L16" i="1"/>
  <c r="X16" i="1"/>
  <c r="T16" i="1"/>
  <c r="L15" i="1"/>
  <c r="T15" i="1"/>
  <c r="X15" i="1"/>
  <c r="X19" i="1" s="1"/>
  <c r="P15" i="1"/>
  <c r="L33" i="1"/>
  <c r="L9" i="1"/>
  <c r="T19" i="1" l="1"/>
</calcChain>
</file>

<file path=xl/sharedStrings.xml><?xml version="1.0" encoding="utf-8"?>
<sst xmlns="http://schemas.openxmlformats.org/spreadsheetml/2006/main" count="113" uniqueCount="56">
  <si>
    <t xml:space="preserve">SUPERVISORY AREA </t>
  </si>
  <si>
    <t>PROJECT NAME AND
 FM PROJECT #</t>
  </si>
  <si>
    <t>UNITS OF MEASURE #</t>
  </si>
  <si>
    <t>TREATMENT TYPE</t>
  </si>
  <si>
    <t>UNIT OF MEASURE</t>
  </si>
  <si>
    <t>PRICE / UNIT OF MEASURE</t>
  </si>
  <si>
    <t>TOTAL EXTENDED AMOUNT</t>
  </si>
  <si>
    <t>Acres</t>
  </si>
  <si>
    <t>Pend Oreille Lake</t>
  </si>
  <si>
    <t>Pend Oreille Lake Total:</t>
  </si>
  <si>
    <t>Mica</t>
  </si>
  <si>
    <t>Mica Total:</t>
  </si>
  <si>
    <t>Ponderosa</t>
  </si>
  <si>
    <t>Ponderosa Total:</t>
  </si>
  <si>
    <t>Maggie Creek</t>
  </si>
  <si>
    <t>Waving Wand</t>
  </si>
  <si>
    <t>Maggie Creek Total:</t>
  </si>
  <si>
    <t xml:space="preserve">Waving Wand     </t>
  </si>
  <si>
    <t>St. Joe</t>
  </si>
  <si>
    <t>St. Joe Total:</t>
  </si>
  <si>
    <t>Clearwater</t>
  </si>
  <si>
    <t>Clearwater Total:</t>
  </si>
  <si>
    <t>Southwest</t>
  </si>
  <si>
    <t>Southwest Total:</t>
  </si>
  <si>
    <t xml:space="preserve">Waving Wand            </t>
  </si>
  <si>
    <t>Hack &amp; Squirt</t>
  </si>
  <si>
    <t>30-843-104-20</t>
  </si>
  <si>
    <t>Directed Spray</t>
  </si>
  <si>
    <t>Payette Lakes</t>
  </si>
  <si>
    <t>Payette Lakes Total:</t>
  </si>
  <si>
    <t>POL Ground Herbicide</t>
  </si>
  <si>
    <t xml:space="preserve">Mica Ground Based Herbicide Spray 2021 </t>
  </si>
  <si>
    <t>2021 St Joe Ground Herbicide Spray</t>
  </si>
  <si>
    <t>Bark Basal</t>
  </si>
  <si>
    <t>CLW Herbicide Site Prep 2021</t>
  </si>
  <si>
    <t>40-1332-104-20</t>
  </si>
  <si>
    <t>22-205-104-20</t>
  </si>
  <si>
    <t>20-967-104-20</t>
  </si>
  <si>
    <t xml:space="preserve">2021 Ponderosa Ground Based Herbicide Application </t>
  </si>
  <si>
    <t>22 Fireball Site Prep</t>
  </si>
  <si>
    <t>42-287-104-20</t>
  </si>
  <si>
    <t>41-335-107-20</t>
  </si>
  <si>
    <t>60-367-104-20</t>
  </si>
  <si>
    <t xml:space="preserve">Howell Scriver 2021 Herbicide </t>
  </si>
  <si>
    <t>Bacon Ground Herbicide</t>
  </si>
  <si>
    <t>50-506-104-20</t>
  </si>
  <si>
    <t xml:space="preserve">Waving Wand***            </t>
  </si>
  <si>
    <t>IDL WILL PROVIDE CHEMICAL</t>
  </si>
  <si>
    <t>EVALUATION</t>
  </si>
  <si>
    <t>Progressive Forestry Services
Sandpoint, Idaho</t>
  </si>
  <si>
    <t>NO BID</t>
  </si>
  <si>
    <t xml:space="preserve">RGZ Forestry LLC
Central Point, Oregon
</t>
  </si>
  <si>
    <t xml:space="preserve">                                                                                                                                                                                                           CONTRACTOR WILL PROVIDE CHEMICAL</t>
  </si>
  <si>
    <t>Summitt Forests, INC
Ashland, Oregon</t>
  </si>
  <si>
    <t>Panhandle Spray Service
Hayden, Idaho</t>
  </si>
  <si>
    <t>Alpha Services, LLC
Coeur d'Alene, Idaho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</si>
</sst>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11">
    <xf numFmtId="0" fontId="0" fillId="0" borderId="0" xfId="0"/>
    <xf numFmtId="0" fontId="6" fillId="0" borderId="19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37" xfId="0" applyFont="1" applyFill="1" applyBorder="1" applyAlignment="1">
      <alignment vertical="center"/>
    </xf>
    <xf numFmtId="0" fontId="0" fillId="3" borderId="0" xfId="0" applyFill="1"/>
    <xf numFmtId="0" fontId="0" fillId="0" borderId="22" xfId="0" applyBorder="1"/>
    <xf numFmtId="0" fontId="0" fillId="0" borderId="23" xfId="0" applyBorder="1"/>
    <xf numFmtId="0" fontId="0" fillId="3" borderId="7" xfId="0" applyFill="1" applyBorder="1"/>
    <xf numFmtId="0" fontId="0" fillId="3" borderId="8" xfId="0" applyFill="1" applyBorder="1"/>
    <xf numFmtId="0" fontId="0" fillId="3" borderId="26" xfId="0" applyFill="1" applyBorder="1"/>
    <xf numFmtId="0" fontId="0" fillId="6" borderId="0" xfId="0" applyFill="1"/>
    <xf numFmtId="0" fontId="0" fillId="6" borderId="23" xfId="0" applyFill="1" applyBorder="1"/>
    <xf numFmtId="0" fontId="0" fillId="3" borderId="11" xfId="0" applyFill="1" applyBorder="1"/>
    <xf numFmtId="0" fontId="0" fillId="0" borderId="0" xfId="0" applyBorder="1"/>
    <xf numFmtId="0" fontId="0" fillId="0" borderId="11" xfId="0" applyBorder="1"/>
    <xf numFmtId="0" fontId="0" fillId="0" borderId="26" xfId="0" applyBorder="1"/>
    <xf numFmtId="0" fontId="0" fillId="0" borderId="24" xfId="0" applyBorder="1"/>
    <xf numFmtId="0" fontId="0" fillId="0" borderId="25" xfId="0" applyBorder="1"/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0" fillId="6" borderId="7" xfId="0" applyFill="1" applyBorder="1"/>
    <xf numFmtId="0" fontId="0" fillId="6" borderId="26" xfId="0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4" fontId="6" fillId="0" borderId="23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4" fillId="4" borderId="10" xfId="0" applyNumberFormat="1" applyFont="1" applyFill="1" applyBorder="1" applyAlignment="1" applyProtection="1">
      <alignment horizontal="center" vertical="center"/>
      <protection locked="0"/>
    </xf>
    <xf numFmtId="44" fontId="4" fillId="0" borderId="10" xfId="0" applyNumberFormat="1" applyFont="1" applyBorder="1" applyAlignment="1">
      <alignment horizontal="center" vertical="center"/>
    </xf>
    <xf numFmtId="44" fontId="4" fillId="0" borderId="32" xfId="0" applyNumberFormat="1" applyFont="1" applyBorder="1" applyAlignment="1">
      <alignment horizontal="center" vertical="center"/>
    </xf>
    <xf numFmtId="44" fontId="6" fillId="0" borderId="24" xfId="0" applyNumberFormat="1" applyFont="1" applyBorder="1" applyAlignment="1">
      <alignment horizontal="center" vertical="center"/>
    </xf>
    <xf numFmtId="44" fontId="6" fillId="0" borderId="27" xfId="0" applyNumberFormat="1" applyFont="1" applyBorder="1" applyAlignment="1">
      <alignment horizontal="center" vertical="center"/>
    </xf>
    <xf numFmtId="164" fontId="3" fillId="4" borderId="24" xfId="0" applyNumberFormat="1" applyFont="1" applyFill="1" applyBorder="1" applyAlignment="1" applyProtection="1">
      <alignment horizontal="center" vertical="center"/>
      <protection locked="0"/>
    </xf>
    <xf numFmtId="164" fontId="3" fillId="4" borderId="25" xfId="0" applyNumberFormat="1" applyFont="1" applyFill="1" applyBorder="1" applyAlignment="1" applyProtection="1">
      <alignment horizontal="center" vertical="center"/>
      <protection locked="0"/>
    </xf>
    <xf numFmtId="164" fontId="3" fillId="4" borderId="18" xfId="0" applyNumberFormat="1" applyFont="1" applyFill="1" applyBorder="1" applyAlignment="1" applyProtection="1">
      <alignment horizontal="center" vertical="center"/>
      <protection locked="0"/>
    </xf>
    <xf numFmtId="164" fontId="3" fillId="4" borderId="19" xfId="0" applyNumberFormat="1" applyFont="1" applyFill="1" applyBorder="1" applyAlignment="1" applyProtection="1">
      <alignment horizontal="center" vertical="center"/>
      <protection locked="0"/>
    </xf>
    <xf numFmtId="44" fontId="3" fillId="0" borderId="23" xfId="0" applyNumberFormat="1" applyFont="1" applyBorder="1" applyAlignment="1">
      <alignment horizontal="center" vertical="center"/>
    </xf>
    <xf numFmtId="44" fontId="3" fillId="0" borderId="27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44" fontId="3" fillId="0" borderId="6" xfId="0" applyNumberFormat="1" applyFont="1" applyBorder="1" applyAlignment="1">
      <alignment horizontal="center" vertical="center"/>
    </xf>
    <xf numFmtId="44" fontId="3" fillId="0" borderId="24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  <xf numFmtId="164" fontId="4" fillId="4" borderId="24" xfId="0" applyNumberFormat="1" applyFont="1" applyFill="1" applyBorder="1" applyAlignment="1" applyProtection="1">
      <alignment horizontal="center" vertical="center"/>
      <protection locked="0"/>
    </xf>
    <xf numFmtId="164" fontId="4" fillId="4" borderId="25" xfId="0" applyNumberFormat="1" applyFont="1" applyFill="1" applyBorder="1" applyAlignment="1" applyProtection="1">
      <alignment horizontal="center" vertical="center"/>
      <protection locked="0"/>
    </xf>
    <xf numFmtId="44" fontId="3" fillId="0" borderId="18" xfId="0" applyNumberFormat="1" applyFont="1" applyFill="1" applyBorder="1" applyAlignment="1">
      <alignment horizontal="center" vertical="center"/>
    </xf>
    <xf numFmtId="44" fontId="3" fillId="0" borderId="6" xfId="0" applyNumberFormat="1" applyFont="1" applyFill="1" applyBorder="1" applyAlignment="1">
      <alignment horizontal="center" vertical="center"/>
    </xf>
    <xf numFmtId="44" fontId="4" fillId="0" borderId="11" xfId="0" applyNumberFormat="1" applyFont="1" applyFill="1" applyBorder="1" applyAlignment="1">
      <alignment horizontal="center" vertical="center"/>
    </xf>
    <xf numFmtId="44" fontId="4" fillId="0" borderId="9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4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15" xfId="0" applyNumberFormat="1" applyFont="1" applyFill="1" applyBorder="1" applyAlignment="1" applyProtection="1">
      <alignment horizontal="center" vertical="center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44" fontId="3" fillId="0" borderId="11" xfId="0" applyNumberFormat="1" applyFont="1" applyFill="1" applyBorder="1" applyAlignment="1">
      <alignment horizontal="center" vertical="center"/>
    </xf>
    <xf numFmtId="44" fontId="3" fillId="0" borderId="26" xfId="0" applyNumberFormat="1" applyFont="1" applyFill="1" applyBorder="1" applyAlignment="1">
      <alignment horizontal="center" vertical="center"/>
    </xf>
    <xf numFmtId="44" fontId="3" fillId="0" borderId="9" xfId="0" applyNumberFormat="1" applyFont="1" applyFill="1" applyBorder="1" applyAlignment="1">
      <alignment horizontal="center" vertical="center"/>
    </xf>
    <xf numFmtId="164" fontId="3" fillId="4" borderId="20" xfId="0" applyNumberFormat="1" applyFont="1" applyFill="1" applyBorder="1" applyAlignment="1" applyProtection="1">
      <alignment horizontal="center" vertical="center"/>
      <protection locked="0"/>
    </xf>
    <xf numFmtId="44" fontId="6" fillId="0" borderId="24" xfId="0" applyNumberFormat="1" applyFont="1" applyFill="1" applyBorder="1" applyAlignment="1">
      <alignment horizontal="center" vertical="center"/>
    </xf>
    <xf numFmtId="44" fontId="6" fillId="0" borderId="27" xfId="0" applyNumberFormat="1" applyFont="1" applyFill="1" applyBorder="1" applyAlignment="1">
      <alignment horizontal="center" vertical="center"/>
    </xf>
    <xf numFmtId="44" fontId="6" fillId="0" borderId="23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44" fontId="6" fillId="0" borderId="33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4" fontId="3" fillId="6" borderId="16" xfId="0" applyNumberFormat="1" applyFont="1" applyFill="1" applyBorder="1" applyAlignment="1" applyProtection="1">
      <alignment horizontal="center" vertical="center"/>
      <protection locked="0"/>
    </xf>
    <xf numFmtId="164" fontId="3" fillId="6" borderId="15" xfId="0" applyNumberFormat="1" applyFont="1" applyFill="1" applyBorder="1" applyAlignment="1" applyProtection="1">
      <alignment horizontal="center" vertical="center"/>
      <protection locked="0"/>
    </xf>
    <xf numFmtId="44" fontId="3" fillId="6" borderId="18" xfId="0" applyNumberFormat="1" applyFont="1" applyFill="1" applyBorder="1" applyAlignment="1">
      <alignment horizontal="center" vertical="center"/>
    </xf>
    <xf numFmtId="44" fontId="3" fillId="6" borderId="6" xfId="0" applyNumberFormat="1" applyFont="1" applyFill="1" applyBorder="1" applyAlignment="1">
      <alignment horizontal="center" vertical="center"/>
    </xf>
    <xf numFmtId="164" fontId="3" fillId="6" borderId="24" xfId="0" applyNumberFormat="1" applyFont="1" applyFill="1" applyBorder="1" applyAlignment="1" applyProtection="1">
      <alignment horizontal="center" vertical="center"/>
      <protection locked="0"/>
    </xf>
    <xf numFmtId="164" fontId="3" fillId="6" borderId="25" xfId="0" applyNumberFormat="1" applyFont="1" applyFill="1" applyBorder="1" applyAlignment="1" applyProtection="1">
      <alignment horizontal="center" vertical="center"/>
      <protection locked="0"/>
    </xf>
    <xf numFmtId="44" fontId="6" fillId="6" borderId="24" xfId="0" applyNumberFormat="1" applyFont="1" applyFill="1" applyBorder="1" applyAlignment="1">
      <alignment horizontal="center" vertical="center"/>
    </xf>
    <xf numFmtId="44" fontId="6" fillId="6" borderId="23" xfId="0" applyNumberFormat="1" applyFont="1" applyFill="1" applyBorder="1" applyAlignment="1">
      <alignment horizontal="center" vertical="center"/>
    </xf>
    <xf numFmtId="164" fontId="3" fillId="6" borderId="18" xfId="0" applyNumberFormat="1" applyFont="1" applyFill="1" applyBorder="1" applyAlignment="1" applyProtection="1">
      <alignment horizontal="center" vertical="center"/>
      <protection locked="0"/>
    </xf>
    <xf numFmtId="164" fontId="3" fillId="6" borderId="19" xfId="0" applyNumberFormat="1" applyFont="1" applyFill="1" applyBorder="1" applyAlignment="1" applyProtection="1">
      <alignment horizontal="center" vertical="center"/>
      <protection locked="0"/>
    </xf>
    <xf numFmtId="44" fontId="3" fillId="6" borderId="24" xfId="0" applyNumberFormat="1" applyFont="1" applyFill="1" applyBorder="1" applyAlignment="1">
      <alignment horizontal="center" vertical="center"/>
    </xf>
    <xf numFmtId="44" fontId="3" fillId="6" borderId="27" xfId="0" applyNumberFormat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vertical="center"/>
    </xf>
    <xf numFmtId="0" fontId="5" fillId="2" borderId="23" xfId="1" applyFont="1" applyFill="1" applyBorder="1" applyAlignment="1">
      <alignment vertical="center"/>
    </xf>
    <xf numFmtId="0" fontId="5" fillId="2" borderId="25" xfId="1" applyFont="1" applyFill="1" applyBorder="1" applyAlignment="1">
      <alignment vertical="center"/>
    </xf>
    <xf numFmtId="0" fontId="0" fillId="3" borderId="8" xfId="0" applyFill="1" applyBorder="1"/>
    <xf numFmtId="0" fontId="0" fillId="3" borderId="26" xfId="0" applyFill="1" applyBorder="1"/>
    <xf numFmtId="0" fontId="6" fillId="6" borderId="27" xfId="0" applyFont="1" applyFill="1" applyBorder="1" applyAlignment="1">
      <alignment horizontal="center" vertical="center"/>
    </xf>
    <xf numFmtId="164" fontId="4" fillId="6" borderId="24" xfId="0" applyNumberFormat="1" applyFont="1" applyFill="1" applyBorder="1" applyAlignment="1" applyProtection="1">
      <alignment horizontal="center" vertical="center"/>
      <protection locked="0"/>
    </xf>
    <xf numFmtId="164" fontId="4" fillId="6" borderId="25" xfId="0" applyNumberFormat="1" applyFont="1" applyFill="1" applyBorder="1" applyAlignment="1" applyProtection="1">
      <alignment horizontal="center" vertical="center"/>
      <protection locked="0"/>
    </xf>
    <xf numFmtId="44" fontId="3" fillId="6" borderId="11" xfId="0" applyNumberFormat="1" applyFont="1" applyFill="1" applyBorder="1" applyAlignment="1">
      <alignment horizontal="center" vertical="center"/>
    </xf>
    <xf numFmtId="44" fontId="3" fillId="6" borderId="9" xfId="0" applyNumberFormat="1" applyFont="1" applyFill="1" applyBorder="1" applyAlignment="1">
      <alignment horizontal="center" vertical="center"/>
    </xf>
    <xf numFmtId="44" fontId="4" fillId="6" borderId="11" xfId="0" applyNumberFormat="1" applyFont="1" applyFill="1" applyBorder="1" applyAlignment="1">
      <alignment horizontal="center" vertical="center"/>
    </xf>
    <xf numFmtId="44" fontId="4" fillId="6" borderId="9" xfId="0" applyNumberFormat="1" applyFont="1" applyFill="1" applyBorder="1" applyAlignment="1">
      <alignment horizontal="center" vertical="center"/>
    </xf>
    <xf numFmtId="164" fontId="4" fillId="6" borderId="10" xfId="0" applyNumberFormat="1" applyFont="1" applyFill="1" applyBorder="1" applyAlignment="1" applyProtection="1">
      <alignment horizontal="center" vertical="center"/>
      <protection locked="0"/>
    </xf>
    <xf numFmtId="44" fontId="4" fillId="6" borderId="10" xfId="0" applyNumberFormat="1" applyFont="1" applyFill="1" applyBorder="1" applyAlignment="1">
      <alignment horizontal="center" vertical="center"/>
    </xf>
    <xf numFmtId="44" fontId="4" fillId="6" borderId="32" xfId="0" applyNumberFormat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11" xfId="0" applyBorder="1"/>
    <xf numFmtId="0" fontId="0" fillId="0" borderId="26" xfId="0" applyBorder="1"/>
    <xf numFmtId="44" fontId="6" fillId="6" borderId="27" xfId="0" applyNumberFormat="1" applyFont="1" applyFill="1" applyBorder="1" applyAlignment="1">
      <alignment horizontal="center" vertical="center"/>
    </xf>
    <xf numFmtId="44" fontId="3" fillId="6" borderId="23" xfId="0" applyNumberFormat="1" applyFont="1" applyFill="1" applyBorder="1" applyAlignment="1">
      <alignment horizontal="center" vertical="center"/>
    </xf>
    <xf numFmtId="44" fontId="3" fillId="6" borderId="5" xfId="0" applyNumberFormat="1" applyFont="1" applyFill="1" applyBorder="1" applyAlignment="1">
      <alignment horizontal="center" vertical="center"/>
    </xf>
    <xf numFmtId="164" fontId="3" fillId="6" borderId="10" xfId="0" applyNumberFormat="1" applyFont="1" applyFill="1" applyBorder="1" applyAlignment="1" applyProtection="1">
      <alignment horizontal="center" vertical="center"/>
      <protection locked="0"/>
    </xf>
    <xf numFmtId="164" fontId="3" fillId="6" borderId="20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2"/>
  <sheetViews>
    <sheetView showGridLines="0" tabSelected="1" zoomScaleNormal="100" workbookViewId="0">
      <selection activeCell="A2" sqref="A2:M2"/>
    </sheetView>
  </sheetViews>
  <sheetFormatPr defaultRowHeight="14.5" x14ac:dyDescent="0.35"/>
  <cols>
    <col min="5" max="5" width="7.54296875" customWidth="1"/>
    <col min="6" max="6" width="12.26953125" customWidth="1"/>
    <col min="7" max="7" width="9.54296875" customWidth="1"/>
    <col min="8" max="8" width="9.1796875" customWidth="1"/>
    <col min="9" max="9" width="10.453125" customWidth="1"/>
  </cols>
  <sheetData>
    <row r="1" spans="1:32" ht="5.25" customHeight="1" thickBot="1" x14ac:dyDescent="0.4"/>
    <row r="2" spans="1:32" ht="15" customHeight="1" thickBot="1" x14ac:dyDescent="0.4">
      <c r="A2" s="42" t="s">
        <v>48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17"/>
      <c r="O2" s="17"/>
      <c r="P2" s="17"/>
      <c r="Q2" s="18"/>
      <c r="R2" s="17"/>
      <c r="S2" s="17"/>
      <c r="T2" s="17"/>
      <c r="U2" s="18"/>
      <c r="V2" s="17"/>
      <c r="W2" s="17"/>
      <c r="X2" s="17"/>
      <c r="Y2" s="18"/>
      <c r="Z2" s="17"/>
      <c r="AA2" s="17"/>
      <c r="AB2" s="17"/>
      <c r="AC2" s="18"/>
    </row>
    <row r="3" spans="1:32" ht="41.25" customHeight="1" thickBot="1" x14ac:dyDescent="0.4">
      <c r="A3" s="19"/>
      <c r="B3" s="20"/>
      <c r="C3" s="20"/>
      <c r="D3" s="20"/>
      <c r="E3" s="20"/>
      <c r="F3" s="20"/>
      <c r="G3" s="20"/>
      <c r="H3" s="20"/>
      <c r="I3" s="21"/>
      <c r="J3" s="112" t="s">
        <v>53</v>
      </c>
      <c r="K3" s="113"/>
      <c r="L3" s="113"/>
      <c r="M3" s="114"/>
      <c r="N3" s="68" t="s">
        <v>54</v>
      </c>
      <c r="O3" s="69"/>
      <c r="P3" s="69"/>
      <c r="Q3" s="70"/>
      <c r="R3" s="68" t="s">
        <v>55</v>
      </c>
      <c r="S3" s="69"/>
      <c r="T3" s="69"/>
      <c r="U3" s="70"/>
      <c r="V3" s="68" t="s">
        <v>49</v>
      </c>
      <c r="W3" s="69"/>
      <c r="X3" s="69"/>
      <c r="Y3" s="70"/>
      <c r="Z3" s="68" t="s">
        <v>51</v>
      </c>
      <c r="AA3" s="69"/>
      <c r="AB3" s="69"/>
      <c r="AC3" s="70"/>
    </row>
    <row r="4" spans="1:32" ht="25" x14ac:dyDescent="0.35">
      <c r="A4" s="111" t="s">
        <v>0</v>
      </c>
      <c r="B4" s="71"/>
      <c r="C4" s="71" t="s">
        <v>1</v>
      </c>
      <c r="D4" s="71"/>
      <c r="E4" s="71"/>
      <c r="F4" s="16" t="s">
        <v>2</v>
      </c>
      <c r="G4" s="71" t="s">
        <v>3</v>
      </c>
      <c r="H4" s="71"/>
      <c r="I4" s="16" t="s">
        <v>4</v>
      </c>
      <c r="J4" s="71" t="s">
        <v>5</v>
      </c>
      <c r="K4" s="71"/>
      <c r="L4" s="72" t="s">
        <v>6</v>
      </c>
      <c r="M4" s="73"/>
      <c r="N4" s="71" t="s">
        <v>5</v>
      </c>
      <c r="O4" s="71"/>
      <c r="P4" s="72" t="s">
        <v>6</v>
      </c>
      <c r="Q4" s="73"/>
      <c r="R4" s="71" t="s">
        <v>5</v>
      </c>
      <c r="S4" s="71"/>
      <c r="T4" s="72" t="s">
        <v>6</v>
      </c>
      <c r="U4" s="73"/>
      <c r="V4" s="71" t="s">
        <v>5</v>
      </c>
      <c r="W4" s="71"/>
      <c r="X4" s="72" t="s">
        <v>6</v>
      </c>
      <c r="Y4" s="73"/>
      <c r="Z4" s="71" t="s">
        <v>5</v>
      </c>
      <c r="AA4" s="71"/>
      <c r="AB4" s="72" t="s">
        <v>6</v>
      </c>
      <c r="AC4" s="73"/>
    </row>
    <row r="5" spans="1:32" ht="15" customHeight="1" thickBot="1" x14ac:dyDescent="0.4">
      <c r="A5" s="184" t="s">
        <v>52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6"/>
    </row>
    <row r="6" spans="1:32" ht="5.25" customHeight="1" x14ac:dyDescent="0.35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30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7"/>
    </row>
    <row r="7" spans="1:32" ht="15" customHeight="1" x14ac:dyDescent="0.35">
      <c r="A7" s="130" t="s">
        <v>8</v>
      </c>
      <c r="B7" s="131"/>
      <c r="C7" s="137" t="s">
        <v>30</v>
      </c>
      <c r="D7" s="138"/>
      <c r="E7" s="131"/>
      <c r="F7" s="3">
        <v>587</v>
      </c>
      <c r="G7" s="122" t="s">
        <v>15</v>
      </c>
      <c r="H7" s="122"/>
      <c r="I7" s="4" t="s">
        <v>7</v>
      </c>
      <c r="J7" s="74">
        <v>184</v>
      </c>
      <c r="K7" s="75"/>
      <c r="L7" s="61">
        <f>F7*J7</f>
        <v>108008</v>
      </c>
      <c r="M7" s="59"/>
      <c r="N7" s="74">
        <v>120</v>
      </c>
      <c r="O7" s="75"/>
      <c r="P7" s="61">
        <f>SUM(F7*N7)</f>
        <v>70440</v>
      </c>
      <c r="Q7" s="59"/>
      <c r="R7" s="172">
        <v>71.760000000000005</v>
      </c>
      <c r="S7" s="173"/>
      <c r="T7" s="174">
        <f>SUM(F7*R7)</f>
        <v>42123.12</v>
      </c>
      <c r="U7" s="175"/>
      <c r="V7" s="74">
        <v>79.790000000000006</v>
      </c>
      <c r="W7" s="75"/>
      <c r="X7" s="61">
        <f>SUM(F7*V7)</f>
        <v>46836.73</v>
      </c>
      <c r="Y7" s="59"/>
      <c r="Z7" s="74" t="s">
        <v>50</v>
      </c>
      <c r="AA7" s="75"/>
      <c r="AB7" s="61" t="e">
        <f>V7*Z7</f>
        <v>#VALUE!</v>
      </c>
      <c r="AC7" s="59"/>
    </row>
    <row r="8" spans="1:32" ht="15" customHeight="1" x14ac:dyDescent="0.35">
      <c r="A8" s="117"/>
      <c r="B8" s="89"/>
      <c r="C8" s="137" t="s">
        <v>37</v>
      </c>
      <c r="D8" s="138"/>
      <c r="E8" s="131"/>
      <c r="F8" s="5">
        <v>257</v>
      </c>
      <c r="G8" s="141" t="s">
        <v>27</v>
      </c>
      <c r="H8" s="141"/>
      <c r="I8" s="6" t="s">
        <v>7</v>
      </c>
      <c r="J8" s="52">
        <v>271</v>
      </c>
      <c r="K8" s="53"/>
      <c r="L8" s="61">
        <f>F8*J8</f>
        <v>69647</v>
      </c>
      <c r="M8" s="59"/>
      <c r="N8" s="52" t="s">
        <v>50</v>
      </c>
      <c r="O8" s="53"/>
      <c r="P8" s="61" t="e">
        <f>J8*N8</f>
        <v>#VALUE!</v>
      </c>
      <c r="Q8" s="59"/>
      <c r="R8" s="176">
        <v>72.36</v>
      </c>
      <c r="S8" s="177"/>
      <c r="T8" s="174">
        <f>SUM(F8*R8)</f>
        <v>18596.52</v>
      </c>
      <c r="U8" s="175"/>
      <c r="V8" s="52" t="s">
        <v>50</v>
      </c>
      <c r="W8" s="53"/>
      <c r="X8" s="61">
        <v>20506.03</v>
      </c>
      <c r="Y8" s="59"/>
      <c r="Z8" s="52" t="s">
        <v>50</v>
      </c>
      <c r="AA8" s="53"/>
      <c r="AB8" s="61" t="e">
        <f>V8*Z8</f>
        <v>#VALUE!</v>
      </c>
      <c r="AC8" s="59"/>
    </row>
    <row r="9" spans="1:32" ht="15" customHeight="1" x14ac:dyDescent="0.35">
      <c r="A9" s="139" t="s">
        <v>9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50">
        <f>SUM(L7:M8)</f>
        <v>177655</v>
      </c>
      <c r="M9" s="45"/>
      <c r="N9" s="204"/>
      <c r="O9" s="205"/>
      <c r="P9" s="50" t="e">
        <f>SUM(P7:Q8)</f>
        <v>#VALUE!</v>
      </c>
      <c r="Q9" s="51"/>
      <c r="R9" s="40"/>
      <c r="S9" s="41"/>
      <c r="T9" s="178">
        <f>SUM(T7:U8)</f>
        <v>60719.64</v>
      </c>
      <c r="U9" s="179"/>
      <c r="V9" s="32"/>
      <c r="W9" s="33"/>
      <c r="X9" s="50">
        <f>SUM(X7:Y8)</f>
        <v>67342.760000000009</v>
      </c>
      <c r="Y9" s="45"/>
      <c r="Z9" s="32"/>
      <c r="AA9" s="33"/>
      <c r="AB9" s="50" t="e">
        <f>SUM(AB7:AC8)</f>
        <v>#VALUE!</v>
      </c>
      <c r="AC9" s="51"/>
    </row>
    <row r="10" spans="1:32" ht="5.25" customHeight="1" x14ac:dyDescent="0.35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187"/>
      <c r="AC10" s="188"/>
    </row>
    <row r="11" spans="1:32" ht="27" customHeight="1" x14ac:dyDescent="0.35">
      <c r="A11" s="115" t="s">
        <v>10</v>
      </c>
      <c r="B11" s="116"/>
      <c r="C11" s="118" t="s">
        <v>31</v>
      </c>
      <c r="D11" s="162"/>
      <c r="E11" s="119"/>
      <c r="F11" s="121">
        <v>502</v>
      </c>
      <c r="G11" s="118" t="s">
        <v>17</v>
      </c>
      <c r="H11" s="119"/>
      <c r="I11" s="121" t="s">
        <v>7</v>
      </c>
      <c r="J11" s="52">
        <v>184</v>
      </c>
      <c r="K11" s="53"/>
      <c r="L11" s="60">
        <f>F11*J11</f>
        <v>92368</v>
      </c>
      <c r="M11" s="57"/>
      <c r="N11" s="52">
        <v>120</v>
      </c>
      <c r="O11" s="53"/>
      <c r="P11" s="60">
        <f>SUM(F11*N11)</f>
        <v>60240</v>
      </c>
      <c r="Q11" s="57"/>
      <c r="R11" s="176">
        <v>80.33</v>
      </c>
      <c r="S11" s="177"/>
      <c r="T11" s="182">
        <f>SUM(F11*R11)</f>
        <v>40325.659999999996</v>
      </c>
      <c r="U11" s="183"/>
      <c r="V11" s="52">
        <v>93</v>
      </c>
      <c r="W11" s="53"/>
      <c r="X11" s="60">
        <f>SUM(V11*F11)</f>
        <v>46686</v>
      </c>
      <c r="Y11" s="57"/>
      <c r="Z11" s="52" t="s">
        <v>50</v>
      </c>
      <c r="AA11" s="53"/>
      <c r="AB11" s="60" t="e">
        <f>V11*Z11</f>
        <v>#VALUE!</v>
      </c>
      <c r="AC11" s="57"/>
      <c r="AF11" s="31"/>
    </row>
    <row r="12" spans="1:32" ht="15" customHeight="1" x14ac:dyDescent="0.35">
      <c r="A12" s="117"/>
      <c r="B12" s="89"/>
      <c r="C12" s="87" t="s">
        <v>36</v>
      </c>
      <c r="D12" s="88"/>
      <c r="E12" s="89"/>
      <c r="F12" s="122"/>
      <c r="G12" s="72"/>
      <c r="H12" s="120"/>
      <c r="I12" s="122"/>
      <c r="J12" s="54"/>
      <c r="K12" s="55"/>
      <c r="L12" s="61"/>
      <c r="M12" s="59"/>
      <c r="N12" s="54"/>
      <c r="O12" s="55"/>
      <c r="P12" s="61"/>
      <c r="Q12" s="59"/>
      <c r="R12" s="180"/>
      <c r="S12" s="181"/>
      <c r="T12" s="174"/>
      <c r="U12" s="175"/>
      <c r="V12" s="54"/>
      <c r="W12" s="55"/>
      <c r="X12" s="61"/>
      <c r="Y12" s="59"/>
      <c r="Z12" s="54"/>
      <c r="AA12" s="55"/>
      <c r="AB12" s="61"/>
      <c r="AC12" s="59"/>
    </row>
    <row r="13" spans="1:32" ht="15" customHeight="1" x14ac:dyDescent="0.35">
      <c r="A13" s="139" t="s">
        <v>11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50">
        <f>SUM(L11:M12)</f>
        <v>92368</v>
      </c>
      <c r="M13" s="51"/>
      <c r="P13" s="50">
        <f>SUM(P11:Q12)</f>
        <v>60240</v>
      </c>
      <c r="Q13" s="51"/>
      <c r="R13" s="28"/>
      <c r="S13" s="28"/>
      <c r="T13" s="178">
        <f>SUM(T11:U12)</f>
        <v>40325.659999999996</v>
      </c>
      <c r="U13" s="179"/>
      <c r="V13" s="32"/>
      <c r="W13" s="33"/>
      <c r="X13" s="50">
        <f>SUM(X11:Y12)</f>
        <v>46686</v>
      </c>
      <c r="Y13" s="51"/>
      <c r="AB13" s="50" t="e">
        <f>SUM(AB11:AC12)</f>
        <v>#VALUE!</v>
      </c>
      <c r="AC13" s="51"/>
    </row>
    <row r="14" spans="1:32" ht="5.25" customHeight="1" x14ac:dyDescent="0.35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7"/>
    </row>
    <row r="15" spans="1:32" ht="15" customHeight="1" x14ac:dyDescent="0.35">
      <c r="A15" s="142" t="s">
        <v>18</v>
      </c>
      <c r="B15" s="143"/>
      <c r="C15" s="123" t="s">
        <v>32</v>
      </c>
      <c r="D15" s="124"/>
      <c r="E15" s="125"/>
      <c r="F15" s="13">
        <f>21+19+20+55+193+48+110+26+223</f>
        <v>715</v>
      </c>
      <c r="G15" s="152" t="s">
        <v>15</v>
      </c>
      <c r="H15" s="152"/>
      <c r="I15" s="13" t="s">
        <v>7</v>
      </c>
      <c r="J15" s="76">
        <v>196</v>
      </c>
      <c r="K15" s="76"/>
      <c r="L15" s="77">
        <f>F15*J15</f>
        <v>140140</v>
      </c>
      <c r="M15" s="79"/>
      <c r="N15" s="76">
        <v>120</v>
      </c>
      <c r="O15" s="76"/>
      <c r="P15" s="77">
        <f>SUM(F15*N15)</f>
        <v>85800</v>
      </c>
      <c r="Q15" s="79"/>
      <c r="R15" s="209">
        <v>79.569999999999993</v>
      </c>
      <c r="S15" s="209"/>
      <c r="T15" s="192">
        <f>SUM(F15*R15)</f>
        <v>56892.549999999996</v>
      </c>
      <c r="U15" s="193"/>
      <c r="V15" s="76">
        <v>93</v>
      </c>
      <c r="W15" s="76"/>
      <c r="X15" s="77">
        <f>SUM(F15*V15)</f>
        <v>66495</v>
      </c>
      <c r="Y15" s="79"/>
      <c r="Z15" s="76" t="s">
        <v>50</v>
      </c>
      <c r="AA15" s="76"/>
      <c r="AB15" s="77" t="e">
        <f>V15*Z15</f>
        <v>#VALUE!</v>
      </c>
      <c r="AC15" s="78"/>
    </row>
    <row r="16" spans="1:32" ht="15" customHeight="1" x14ac:dyDescent="0.35">
      <c r="A16" s="144"/>
      <c r="B16" s="145"/>
      <c r="C16" s="126"/>
      <c r="D16" s="127"/>
      <c r="E16" s="128"/>
      <c r="F16" s="13">
        <f>20+55</f>
        <v>75</v>
      </c>
      <c r="G16" s="152" t="s">
        <v>25</v>
      </c>
      <c r="H16" s="152"/>
      <c r="I16" s="13" t="s">
        <v>7</v>
      </c>
      <c r="J16" s="76">
        <v>254</v>
      </c>
      <c r="K16" s="76"/>
      <c r="L16" s="77">
        <f>F16*J16</f>
        <v>19050</v>
      </c>
      <c r="M16" s="79"/>
      <c r="N16" s="76" t="s">
        <v>50</v>
      </c>
      <c r="O16" s="76"/>
      <c r="P16" s="77" t="e">
        <f>J16*N16</f>
        <v>#VALUE!</v>
      </c>
      <c r="Q16" s="79"/>
      <c r="R16" s="209">
        <v>101.1</v>
      </c>
      <c r="S16" s="209"/>
      <c r="T16" s="192">
        <f>SUM(F16*R16)</f>
        <v>7582.5</v>
      </c>
      <c r="U16" s="193"/>
      <c r="V16" s="76">
        <v>40</v>
      </c>
      <c r="W16" s="76"/>
      <c r="X16" s="77">
        <f>SUM(F16*V16)</f>
        <v>3000</v>
      </c>
      <c r="Y16" s="79"/>
      <c r="Z16" s="76" t="s">
        <v>50</v>
      </c>
      <c r="AA16" s="76"/>
      <c r="AB16" s="77" t="e">
        <f>V16*Z16</f>
        <v>#VALUE!</v>
      </c>
      <c r="AC16" s="79"/>
    </row>
    <row r="17" spans="1:29" ht="15" customHeight="1" x14ac:dyDescent="0.35">
      <c r="A17" s="144"/>
      <c r="B17" s="145"/>
      <c r="C17" s="126"/>
      <c r="D17" s="127"/>
      <c r="E17" s="128"/>
      <c r="F17" s="14">
        <f>52+80</f>
        <v>132</v>
      </c>
      <c r="G17" s="152" t="s">
        <v>27</v>
      </c>
      <c r="H17" s="152"/>
      <c r="I17" s="13" t="s">
        <v>7</v>
      </c>
      <c r="J17" s="76">
        <v>283</v>
      </c>
      <c r="K17" s="76"/>
      <c r="L17" s="77">
        <f>F17*J17</f>
        <v>37356</v>
      </c>
      <c r="M17" s="79"/>
      <c r="N17" s="76" t="s">
        <v>50</v>
      </c>
      <c r="O17" s="76"/>
      <c r="P17" s="77" t="e">
        <f>J17*N17</f>
        <v>#VALUE!</v>
      </c>
      <c r="Q17" s="79"/>
      <c r="R17" s="209">
        <v>78.62</v>
      </c>
      <c r="S17" s="209"/>
      <c r="T17" s="192">
        <f>SUM(F17*R17)</f>
        <v>10377.84</v>
      </c>
      <c r="U17" s="193"/>
      <c r="V17" s="76">
        <v>93</v>
      </c>
      <c r="W17" s="76"/>
      <c r="X17" s="77">
        <f>SUM(F17*V17)</f>
        <v>12276</v>
      </c>
      <c r="Y17" s="79"/>
      <c r="Z17" s="76" t="s">
        <v>50</v>
      </c>
      <c r="AA17" s="76"/>
      <c r="AB17" s="77" t="e">
        <f>V17*Z17</f>
        <v>#VALUE!</v>
      </c>
      <c r="AC17" s="79"/>
    </row>
    <row r="18" spans="1:29" ht="15" customHeight="1" x14ac:dyDescent="0.35">
      <c r="A18" s="146"/>
      <c r="B18" s="147"/>
      <c r="C18" s="148" t="s">
        <v>26</v>
      </c>
      <c r="D18" s="149"/>
      <c r="E18" s="147"/>
      <c r="F18" s="15">
        <v>45</v>
      </c>
      <c r="G18" s="153" t="s">
        <v>33</v>
      </c>
      <c r="H18" s="153"/>
      <c r="I18" s="15" t="s">
        <v>7</v>
      </c>
      <c r="J18" s="80">
        <v>524</v>
      </c>
      <c r="K18" s="80"/>
      <c r="L18" s="64">
        <f>F18*J18</f>
        <v>23580</v>
      </c>
      <c r="M18" s="65"/>
      <c r="N18" s="80" t="s">
        <v>50</v>
      </c>
      <c r="O18" s="80"/>
      <c r="P18" s="64" t="e">
        <f>J18*N18</f>
        <v>#VALUE!</v>
      </c>
      <c r="Q18" s="65"/>
      <c r="R18" s="210">
        <v>141.22</v>
      </c>
      <c r="S18" s="210"/>
      <c r="T18" s="174">
        <f>+SUM(F18*R18)</f>
        <v>6354.9</v>
      </c>
      <c r="U18" s="175"/>
      <c r="V18" s="80">
        <v>350</v>
      </c>
      <c r="W18" s="80"/>
      <c r="X18" s="64">
        <f>SUM(F18*V18)</f>
        <v>15750</v>
      </c>
      <c r="Y18" s="65"/>
      <c r="Z18" s="80" t="s">
        <v>50</v>
      </c>
      <c r="AA18" s="80"/>
      <c r="AB18" s="64" t="e">
        <f>V18*Z18</f>
        <v>#VALUE!</v>
      </c>
      <c r="AC18" s="65"/>
    </row>
    <row r="19" spans="1:29" ht="15" customHeight="1" x14ac:dyDescent="0.35">
      <c r="A19" s="150" t="s">
        <v>19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81">
        <f>SUM(L15:M18)</f>
        <v>220126</v>
      </c>
      <c r="M19" s="82"/>
      <c r="P19" s="81">
        <v>85800</v>
      </c>
      <c r="Q19" s="82"/>
      <c r="R19" s="28"/>
      <c r="S19" s="28"/>
      <c r="T19" s="178">
        <f>SUM(T15:U18)</f>
        <v>81207.789999999994</v>
      </c>
      <c r="U19" s="179"/>
      <c r="V19" s="32"/>
      <c r="W19" s="33"/>
      <c r="X19" s="81">
        <f>SUM(X15:Y18)</f>
        <v>97521</v>
      </c>
      <c r="Y19" s="83"/>
      <c r="Z19" s="202"/>
      <c r="AA19" s="203"/>
      <c r="AB19" s="81" t="e">
        <f>SUM(AB15:AC18)</f>
        <v>#VALUE!</v>
      </c>
      <c r="AC19" s="82"/>
    </row>
    <row r="20" spans="1:29" ht="5.25" customHeight="1" x14ac:dyDescent="0.35">
      <c r="A20" s="135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7"/>
    </row>
    <row r="21" spans="1:29" ht="15" customHeight="1" x14ac:dyDescent="0.35">
      <c r="A21" s="115" t="s">
        <v>22</v>
      </c>
      <c r="B21" s="116"/>
      <c r="C21" s="162" t="s">
        <v>43</v>
      </c>
      <c r="D21" s="163"/>
      <c r="E21" s="164"/>
      <c r="F21" s="121">
        <v>1907</v>
      </c>
      <c r="G21" s="166" t="s">
        <v>27</v>
      </c>
      <c r="H21" s="116"/>
      <c r="I21" s="121" t="s">
        <v>7</v>
      </c>
      <c r="J21" s="52">
        <v>298</v>
      </c>
      <c r="K21" s="53"/>
      <c r="L21" s="60">
        <f>F21*J21</f>
        <v>568286</v>
      </c>
      <c r="M21" s="57"/>
      <c r="N21" s="52" t="s">
        <v>50</v>
      </c>
      <c r="O21" s="53"/>
      <c r="P21" s="60" t="e">
        <f>J21*N21</f>
        <v>#VALUE!</v>
      </c>
      <c r="Q21" s="57"/>
      <c r="R21" s="176">
        <v>90.72</v>
      </c>
      <c r="S21" s="177"/>
      <c r="T21" s="182">
        <f>SUM(F21*R21)</f>
        <v>173003.04</v>
      </c>
      <c r="U21" s="183"/>
      <c r="V21" s="52" t="s">
        <v>50</v>
      </c>
      <c r="W21" s="53"/>
      <c r="X21" s="60" t="e">
        <f>R21*V21</f>
        <v>#VALUE!</v>
      </c>
      <c r="Y21" s="57"/>
      <c r="Z21" s="52">
        <v>118</v>
      </c>
      <c r="AA21" s="53"/>
      <c r="AB21" s="60">
        <f>SUM(F21*Z21)</f>
        <v>225026</v>
      </c>
      <c r="AC21" s="57"/>
    </row>
    <row r="22" spans="1:29" ht="15" customHeight="1" x14ac:dyDescent="0.35">
      <c r="A22" s="2"/>
      <c r="B22" s="1"/>
      <c r="C22" s="122" t="s">
        <v>42</v>
      </c>
      <c r="D22" s="165"/>
      <c r="E22" s="165"/>
      <c r="F22" s="122"/>
      <c r="G22" s="87"/>
      <c r="H22" s="89"/>
      <c r="I22" s="122"/>
      <c r="J22" s="54"/>
      <c r="K22" s="55"/>
      <c r="L22" s="61"/>
      <c r="M22" s="59"/>
      <c r="N22" s="54"/>
      <c r="O22" s="55"/>
      <c r="P22" s="61"/>
      <c r="Q22" s="59"/>
      <c r="R22" s="180"/>
      <c r="S22" s="181"/>
      <c r="T22" s="174"/>
      <c r="U22" s="175"/>
      <c r="V22" s="54"/>
      <c r="W22" s="55"/>
      <c r="X22" s="61"/>
      <c r="Y22" s="59"/>
      <c r="Z22" s="54"/>
      <c r="AA22" s="55"/>
      <c r="AB22" s="61"/>
      <c r="AC22" s="59"/>
    </row>
    <row r="23" spans="1:29" ht="15" customHeight="1" x14ac:dyDescent="0.35">
      <c r="A23" s="90" t="s">
        <v>23</v>
      </c>
      <c r="B23" s="91"/>
      <c r="C23" s="91"/>
      <c r="D23" s="91"/>
      <c r="E23" s="91"/>
      <c r="F23" s="91"/>
      <c r="G23" s="91"/>
      <c r="H23" s="91"/>
      <c r="I23" s="91"/>
      <c r="J23" s="91"/>
      <c r="K23" s="92"/>
      <c r="L23" s="50">
        <f>L21</f>
        <v>568286</v>
      </c>
      <c r="M23" s="51"/>
      <c r="P23" s="50" t="e">
        <f>P21</f>
        <v>#VALUE!</v>
      </c>
      <c r="Q23" s="51"/>
      <c r="R23" s="28"/>
      <c r="S23" s="28"/>
      <c r="T23" s="178">
        <f>T21</f>
        <v>173003.04</v>
      </c>
      <c r="U23" s="179"/>
      <c r="V23" s="34"/>
      <c r="W23" s="35"/>
      <c r="X23" s="50" t="e">
        <f>X21</f>
        <v>#VALUE!</v>
      </c>
      <c r="Y23" s="51"/>
      <c r="AB23" s="50">
        <f>AB21</f>
        <v>225026</v>
      </c>
      <c r="AC23" s="51"/>
    </row>
    <row r="24" spans="1:29" ht="5.25" customHeight="1" x14ac:dyDescent="0.3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8"/>
      <c r="N24" s="37"/>
      <c r="O24" s="37"/>
      <c r="P24" s="37"/>
      <c r="Q24" s="38"/>
      <c r="R24" s="37"/>
      <c r="S24" s="37"/>
      <c r="T24" s="37"/>
      <c r="U24" s="38"/>
      <c r="V24" s="37"/>
      <c r="W24" s="37"/>
      <c r="X24" s="37"/>
      <c r="Y24" s="38"/>
      <c r="Z24" s="37"/>
      <c r="AA24" s="37"/>
      <c r="AB24" s="36"/>
      <c r="AC24" s="39"/>
    </row>
    <row r="25" spans="1:29" ht="27" customHeight="1" x14ac:dyDescent="0.35">
      <c r="A25" s="96" t="s">
        <v>20</v>
      </c>
      <c r="B25" s="157"/>
      <c r="C25" s="98" t="s">
        <v>34</v>
      </c>
      <c r="D25" s="99"/>
      <c r="E25" s="100"/>
      <c r="F25" s="11">
        <f>28+67+40+37</f>
        <v>172</v>
      </c>
      <c r="G25" s="160" t="s">
        <v>24</v>
      </c>
      <c r="H25" s="160"/>
      <c r="I25" s="11" t="s">
        <v>7</v>
      </c>
      <c r="J25" s="62">
        <v>184</v>
      </c>
      <c r="K25" s="63"/>
      <c r="L25" s="77">
        <f>F25*J25</f>
        <v>31648</v>
      </c>
      <c r="M25" s="79"/>
      <c r="N25" s="62" t="s">
        <v>50</v>
      </c>
      <c r="O25" s="63"/>
      <c r="P25" s="77" t="e">
        <f>J25*N25</f>
        <v>#VALUE!</v>
      </c>
      <c r="Q25" s="79"/>
      <c r="R25" s="190">
        <v>72.180000000000007</v>
      </c>
      <c r="S25" s="191"/>
      <c r="T25" s="192">
        <f>SUM(F25*R25)</f>
        <v>12414.960000000001</v>
      </c>
      <c r="U25" s="193"/>
      <c r="V25" s="62" t="s">
        <v>50</v>
      </c>
      <c r="W25" s="63"/>
      <c r="X25" s="77" t="e">
        <f>R25*V25</f>
        <v>#VALUE!</v>
      </c>
      <c r="Y25" s="79"/>
      <c r="Z25" s="62" t="s">
        <v>50</v>
      </c>
      <c r="AA25" s="63"/>
      <c r="AB25" s="64" t="e">
        <f>V25*Z25</f>
        <v>#VALUE!</v>
      </c>
      <c r="AC25" s="65"/>
    </row>
    <row r="26" spans="1:29" ht="15" customHeight="1" x14ac:dyDescent="0.35">
      <c r="A26" s="105"/>
      <c r="B26" s="106"/>
      <c r="C26" s="101" t="s">
        <v>35</v>
      </c>
      <c r="D26" s="158"/>
      <c r="E26" s="159"/>
      <c r="F26" s="11">
        <f>70+53+17</f>
        <v>140</v>
      </c>
      <c r="G26" s="161" t="s">
        <v>46</v>
      </c>
      <c r="H26" s="161"/>
      <c r="I26" s="11" t="s">
        <v>7</v>
      </c>
      <c r="J26" s="62">
        <v>157</v>
      </c>
      <c r="K26" s="63"/>
      <c r="L26" s="66">
        <f>F26*J26</f>
        <v>21980</v>
      </c>
      <c r="M26" s="67"/>
      <c r="N26" s="62" t="s">
        <v>50</v>
      </c>
      <c r="O26" s="63"/>
      <c r="P26" s="66" t="e">
        <f>J26*N26</f>
        <v>#VALUE!</v>
      </c>
      <c r="Q26" s="67"/>
      <c r="R26" s="190">
        <v>49.94</v>
      </c>
      <c r="S26" s="191"/>
      <c r="T26" s="194">
        <f>SUM(F26*R26)</f>
        <v>6991.5999999999995</v>
      </c>
      <c r="U26" s="195"/>
      <c r="V26" s="62" t="s">
        <v>50</v>
      </c>
      <c r="W26" s="63"/>
      <c r="X26" s="66" t="e">
        <f>R26*V26</f>
        <v>#VALUE!</v>
      </c>
      <c r="Y26" s="67"/>
      <c r="Z26" s="62" t="s">
        <v>50</v>
      </c>
      <c r="AA26" s="63"/>
      <c r="AB26" s="66" t="e">
        <f>V26*Z26</f>
        <v>#VALUE!</v>
      </c>
      <c r="AC26" s="67"/>
    </row>
    <row r="27" spans="1:29" ht="15" customHeight="1" x14ac:dyDescent="0.35">
      <c r="A27" s="139" t="s">
        <v>21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50">
        <f>SUM(L25:M26)</f>
        <v>53628</v>
      </c>
      <c r="M27" s="51"/>
      <c r="P27" s="50" t="e">
        <f>SUM(P25:Q26)</f>
        <v>#VALUE!</v>
      </c>
      <c r="Q27" s="51"/>
      <c r="R27" s="28"/>
      <c r="S27" s="28"/>
      <c r="T27" s="178">
        <f>SUM(T25:U26)</f>
        <v>19406.560000000001</v>
      </c>
      <c r="U27" s="179"/>
      <c r="V27" s="34"/>
      <c r="W27" s="35"/>
      <c r="X27" s="50" t="e">
        <f>SUM(X25:Y26)</f>
        <v>#VALUE!</v>
      </c>
      <c r="Y27" s="45"/>
      <c r="Z27" s="34"/>
      <c r="AA27" s="35"/>
      <c r="AB27" s="50" t="e">
        <f>SUM(AB25:AC26)</f>
        <v>#VALUE!</v>
      </c>
      <c r="AC27" s="51"/>
    </row>
    <row r="28" spans="1:29" ht="5.25" customHeight="1" x14ac:dyDescent="0.3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7"/>
    </row>
    <row r="29" spans="1:29" ht="15" customHeight="1" x14ac:dyDescent="0.35">
      <c r="A29" s="199" t="s">
        <v>47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1"/>
    </row>
    <row r="30" spans="1:29" ht="5.25" customHeight="1" x14ac:dyDescent="0.35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129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7"/>
    </row>
    <row r="31" spans="1:29" ht="27" customHeight="1" x14ac:dyDescent="0.35">
      <c r="A31" s="130" t="s">
        <v>12</v>
      </c>
      <c r="B31" s="131"/>
      <c r="C31" s="132" t="s">
        <v>38</v>
      </c>
      <c r="D31" s="133"/>
      <c r="E31" s="134"/>
      <c r="F31" s="3">
        <v>1430</v>
      </c>
      <c r="G31" s="87" t="s">
        <v>15</v>
      </c>
      <c r="H31" s="89"/>
      <c r="I31" s="6" t="s">
        <v>7</v>
      </c>
      <c r="J31" s="47">
        <v>157</v>
      </c>
      <c r="K31" s="47"/>
      <c r="L31" s="48">
        <f>F31*J31</f>
        <v>224510</v>
      </c>
      <c r="M31" s="49"/>
      <c r="N31" s="47" t="s">
        <v>50</v>
      </c>
      <c r="O31" s="47"/>
      <c r="P31" s="48" t="e">
        <f>J31*N31</f>
        <v>#VALUE!</v>
      </c>
      <c r="Q31" s="49"/>
      <c r="R31" s="196">
        <v>49.22</v>
      </c>
      <c r="S31" s="196"/>
      <c r="T31" s="197">
        <f>SUM(F31*R31)</f>
        <v>70384.599999999991</v>
      </c>
      <c r="U31" s="198"/>
      <c r="V31" s="47">
        <v>49.97</v>
      </c>
      <c r="W31" s="47"/>
      <c r="X31" s="48">
        <f>SUM(F31*V31)</f>
        <v>71457.099999999991</v>
      </c>
      <c r="Y31" s="49"/>
      <c r="Z31" s="47">
        <v>61</v>
      </c>
      <c r="AA31" s="47"/>
      <c r="AB31" s="48">
        <f>SUM(F31*Z31)</f>
        <v>87230</v>
      </c>
      <c r="AC31" s="49"/>
    </row>
    <row r="32" spans="1:29" ht="15" customHeight="1" x14ac:dyDescent="0.35">
      <c r="A32" s="117"/>
      <c r="B32" s="89"/>
      <c r="C32" s="87" t="s">
        <v>41</v>
      </c>
      <c r="D32" s="88"/>
      <c r="E32" s="89"/>
      <c r="F32" s="5">
        <v>33</v>
      </c>
      <c r="G32" s="107" t="s">
        <v>27</v>
      </c>
      <c r="H32" s="108"/>
      <c r="I32" s="6" t="s">
        <v>7</v>
      </c>
      <c r="J32" s="47">
        <v>264</v>
      </c>
      <c r="K32" s="47"/>
      <c r="L32" s="48">
        <f>F32*J32</f>
        <v>8712</v>
      </c>
      <c r="M32" s="49"/>
      <c r="N32" s="47" t="s">
        <v>50</v>
      </c>
      <c r="O32" s="47"/>
      <c r="P32" s="48" t="e">
        <f>J32*N32</f>
        <v>#VALUE!</v>
      </c>
      <c r="Q32" s="49"/>
      <c r="R32" s="196">
        <v>49.22</v>
      </c>
      <c r="S32" s="196"/>
      <c r="T32" s="197">
        <f>SUM(F32*R32)</f>
        <v>1624.26</v>
      </c>
      <c r="U32" s="198"/>
      <c r="V32" s="47">
        <v>49.97</v>
      </c>
      <c r="W32" s="47"/>
      <c r="X32" s="48">
        <f>SUM(F32*V32)</f>
        <v>1649.01</v>
      </c>
      <c r="Y32" s="49"/>
      <c r="Z32" s="47">
        <v>66</v>
      </c>
      <c r="AA32" s="47"/>
      <c r="AB32" s="48">
        <f>SUM(F32*Z32)</f>
        <v>2178</v>
      </c>
      <c r="AC32" s="49"/>
    </row>
    <row r="33" spans="1:29" ht="15" customHeight="1" x14ac:dyDescent="0.35">
      <c r="A33" s="90" t="s">
        <v>13</v>
      </c>
      <c r="B33" s="91"/>
      <c r="C33" s="91"/>
      <c r="D33" s="91"/>
      <c r="E33" s="91"/>
      <c r="F33" s="91"/>
      <c r="G33" s="91"/>
      <c r="H33" s="91"/>
      <c r="I33" s="91"/>
      <c r="J33" s="91"/>
      <c r="K33" s="92"/>
      <c r="L33" s="50">
        <f>SUM(L31:M32)</f>
        <v>233222</v>
      </c>
      <c r="M33" s="51"/>
      <c r="P33" s="50" t="e">
        <f>SUM(P31:Q32)</f>
        <v>#VALUE!</v>
      </c>
      <c r="Q33" s="51"/>
      <c r="R33" s="28"/>
      <c r="S33" s="28"/>
      <c r="T33" s="178">
        <f>SUM(T31:U32)</f>
        <v>72008.859999999986</v>
      </c>
      <c r="U33" s="206"/>
      <c r="X33" s="50">
        <f>SUM(X31:Y32)</f>
        <v>73106.109999999986</v>
      </c>
      <c r="Y33" s="51"/>
      <c r="Z33" s="23"/>
      <c r="AA33" s="35"/>
      <c r="AB33" s="50">
        <f>SUM(AB31:AC32)</f>
        <v>89408</v>
      </c>
      <c r="AC33" s="51"/>
    </row>
    <row r="34" spans="1:29" ht="5.25" customHeight="1" x14ac:dyDescent="0.3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7"/>
    </row>
    <row r="35" spans="1:29" ht="15" customHeight="1" x14ac:dyDescent="0.35">
      <c r="A35" s="96" t="s">
        <v>14</v>
      </c>
      <c r="B35" s="97"/>
      <c r="C35" s="98" t="s">
        <v>39</v>
      </c>
      <c r="D35" s="99"/>
      <c r="E35" s="100"/>
      <c r="F35" s="12">
        <v>1523</v>
      </c>
      <c r="G35" s="104" t="s">
        <v>15</v>
      </c>
      <c r="H35" s="104"/>
      <c r="I35" s="11" t="s">
        <v>7</v>
      </c>
      <c r="J35" s="47">
        <v>157</v>
      </c>
      <c r="K35" s="47"/>
      <c r="L35" s="48">
        <f>F35*J35</f>
        <v>239111</v>
      </c>
      <c r="M35" s="49"/>
      <c r="N35" s="47" t="s">
        <v>50</v>
      </c>
      <c r="O35" s="47"/>
      <c r="P35" s="48" t="e">
        <f>J35*N35</f>
        <v>#VALUE!</v>
      </c>
      <c r="Q35" s="49"/>
      <c r="R35" s="196">
        <v>48.96</v>
      </c>
      <c r="S35" s="196"/>
      <c r="T35" s="197">
        <f>SUM(F35*R35)</f>
        <v>74566.080000000002</v>
      </c>
      <c r="U35" s="198"/>
      <c r="V35" s="47" t="s">
        <v>50</v>
      </c>
      <c r="W35" s="47"/>
      <c r="X35" s="48" t="e">
        <f>R35*V35</f>
        <v>#VALUE!</v>
      </c>
      <c r="Y35" s="49"/>
      <c r="Z35" s="47">
        <v>61</v>
      </c>
      <c r="AA35" s="47"/>
      <c r="AB35" s="48">
        <f>+SUM(F35*Z35)</f>
        <v>92903</v>
      </c>
      <c r="AC35" s="49"/>
    </row>
    <row r="36" spans="1:29" ht="15" customHeight="1" x14ac:dyDescent="0.35">
      <c r="A36" s="9"/>
      <c r="B36" s="10"/>
      <c r="C36" s="101" t="s">
        <v>40</v>
      </c>
      <c r="D36" s="102"/>
      <c r="E36" s="103"/>
      <c r="F36" s="12">
        <f>30+24</f>
        <v>54</v>
      </c>
      <c r="G36" s="104" t="s">
        <v>27</v>
      </c>
      <c r="H36" s="104"/>
      <c r="I36" s="11" t="s">
        <v>7</v>
      </c>
      <c r="J36" s="47">
        <v>264</v>
      </c>
      <c r="K36" s="47"/>
      <c r="L36" s="48">
        <f>F36*J36</f>
        <v>14256</v>
      </c>
      <c r="M36" s="49"/>
      <c r="N36" s="47" t="s">
        <v>50</v>
      </c>
      <c r="O36" s="47"/>
      <c r="P36" s="48" t="e">
        <f>J36*N36</f>
        <v>#VALUE!</v>
      </c>
      <c r="Q36" s="49"/>
      <c r="R36" s="196">
        <v>48.96</v>
      </c>
      <c r="S36" s="196"/>
      <c r="T36" s="197">
        <f>SUM(F36*R36)</f>
        <v>2643.84</v>
      </c>
      <c r="U36" s="198"/>
      <c r="V36" s="47" t="s">
        <v>50</v>
      </c>
      <c r="W36" s="47"/>
      <c r="X36" s="48" t="e">
        <f>R36*V36</f>
        <v>#VALUE!</v>
      </c>
      <c r="Y36" s="49"/>
      <c r="Z36" s="47">
        <v>64.989999999999995</v>
      </c>
      <c r="AA36" s="47"/>
      <c r="AB36" s="48">
        <f>SUM(F36*Z36)</f>
        <v>3509.4599999999996</v>
      </c>
      <c r="AC36" s="49"/>
    </row>
    <row r="37" spans="1:29" ht="15" customHeight="1" x14ac:dyDescent="0.35">
      <c r="A37" s="90" t="s">
        <v>16</v>
      </c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50">
        <f>SUM(L35:M36)</f>
        <v>253367</v>
      </c>
      <c r="M37" s="51"/>
      <c r="P37" s="50" t="e">
        <f>SUM(P35:Q36)</f>
        <v>#VALUE!</v>
      </c>
      <c r="Q37" s="51"/>
      <c r="R37" s="28"/>
      <c r="S37" s="28"/>
      <c r="T37" s="178">
        <f>SUM(T35:U36)</f>
        <v>77209.919999999998</v>
      </c>
      <c r="U37" s="206"/>
      <c r="X37" s="50" t="e">
        <f>SUM(X35:Y36)</f>
        <v>#VALUE!</v>
      </c>
      <c r="Y37" s="45"/>
      <c r="Z37" s="34"/>
      <c r="AA37" s="35"/>
      <c r="AB37" s="50">
        <f>SUM(AB35:AC36)</f>
        <v>96412.46</v>
      </c>
      <c r="AC37" s="51"/>
    </row>
    <row r="38" spans="1:29" ht="5.25" customHeight="1" x14ac:dyDescent="0.3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6"/>
      <c r="N38" s="25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7"/>
    </row>
    <row r="39" spans="1:29" ht="15" customHeight="1" x14ac:dyDescent="0.35">
      <c r="A39" s="115" t="s">
        <v>28</v>
      </c>
      <c r="B39" s="171"/>
      <c r="C39" s="166" t="s">
        <v>44</v>
      </c>
      <c r="D39" s="171"/>
      <c r="E39" s="116"/>
      <c r="F39" s="171">
        <v>434</v>
      </c>
      <c r="G39" s="166" t="s">
        <v>15</v>
      </c>
      <c r="H39" s="116"/>
      <c r="I39" s="121" t="s">
        <v>7</v>
      </c>
      <c r="J39" s="52">
        <v>157</v>
      </c>
      <c r="K39" s="53"/>
      <c r="L39" s="56">
        <f>F39*J39</f>
        <v>68138</v>
      </c>
      <c r="M39" s="57"/>
      <c r="N39" s="52" t="s">
        <v>50</v>
      </c>
      <c r="O39" s="53"/>
      <c r="P39" s="56" t="e">
        <f>J39*N39</f>
        <v>#VALUE!</v>
      </c>
      <c r="Q39" s="57"/>
      <c r="R39" s="176">
        <v>58.96</v>
      </c>
      <c r="S39" s="177"/>
      <c r="T39" s="207">
        <f>SUM(F39*R39)</f>
        <v>25588.639999999999</v>
      </c>
      <c r="U39" s="183"/>
      <c r="V39" s="52" t="s">
        <v>50</v>
      </c>
      <c r="W39" s="53"/>
      <c r="X39" s="56" t="e">
        <f>R39*V39</f>
        <v>#VALUE!</v>
      </c>
      <c r="Y39" s="57"/>
      <c r="Z39" s="52">
        <v>64</v>
      </c>
      <c r="AA39" s="53"/>
      <c r="AB39" s="56">
        <f>SUM(F39*Z39)</f>
        <v>27776</v>
      </c>
      <c r="AC39" s="57"/>
    </row>
    <row r="40" spans="1:29" ht="15" customHeight="1" x14ac:dyDescent="0.35">
      <c r="A40" s="7"/>
      <c r="B40" s="8"/>
      <c r="C40" s="87" t="s">
        <v>45</v>
      </c>
      <c r="D40" s="88"/>
      <c r="E40" s="89"/>
      <c r="F40" s="88"/>
      <c r="G40" s="87"/>
      <c r="H40" s="89"/>
      <c r="I40" s="122"/>
      <c r="J40" s="54"/>
      <c r="K40" s="55"/>
      <c r="L40" s="58"/>
      <c r="M40" s="59"/>
      <c r="N40" s="54"/>
      <c r="O40" s="55"/>
      <c r="P40" s="58"/>
      <c r="Q40" s="59"/>
      <c r="R40" s="180"/>
      <c r="S40" s="181"/>
      <c r="T40" s="208"/>
      <c r="U40" s="175"/>
      <c r="V40" s="54"/>
      <c r="W40" s="55"/>
      <c r="X40" s="58"/>
      <c r="Y40" s="59"/>
      <c r="Z40" s="54"/>
      <c r="AA40" s="55"/>
      <c r="AB40" s="58"/>
      <c r="AC40" s="59"/>
    </row>
    <row r="41" spans="1:29" ht="15" customHeight="1" thickBot="1" x14ac:dyDescent="0.4">
      <c r="A41" s="167" t="s">
        <v>29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9">
        <f>SUM(L39)</f>
        <v>68138</v>
      </c>
      <c r="M41" s="170"/>
      <c r="N41" s="23"/>
      <c r="O41" s="24"/>
      <c r="P41" s="45" t="e">
        <f>SUM(P39)</f>
        <v>#VALUE!</v>
      </c>
      <c r="Q41" s="46"/>
      <c r="R41" s="29"/>
      <c r="S41" s="29"/>
      <c r="T41" s="179">
        <f>SUM(T39)</f>
        <v>25588.639999999999</v>
      </c>
      <c r="U41" s="189"/>
      <c r="V41" s="24"/>
      <c r="W41" s="24"/>
      <c r="X41" s="45" t="e">
        <f>SUM(X39)</f>
        <v>#VALUE!</v>
      </c>
      <c r="Y41" s="46"/>
      <c r="Z41" s="24"/>
      <c r="AA41" s="24"/>
      <c r="AB41" s="45">
        <f>SUM(AB39)</f>
        <v>27776</v>
      </c>
      <c r="AC41" s="46"/>
    </row>
    <row r="42" spans="1:29" ht="5.25" customHeight="1" thickBot="1" x14ac:dyDescent="0.4">
      <c r="A42" s="154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6"/>
      <c r="N42" s="25"/>
      <c r="O42" s="26"/>
      <c r="P42" s="26"/>
      <c r="Q42" s="26"/>
      <c r="R42" s="26"/>
      <c r="S42" s="26"/>
      <c r="T42" s="26"/>
      <c r="U42" s="27"/>
      <c r="V42" s="26"/>
      <c r="W42" s="26"/>
      <c r="X42" s="26"/>
      <c r="Y42" s="27"/>
      <c r="Z42" s="26"/>
      <c r="AA42" s="26"/>
      <c r="AB42" s="26"/>
      <c r="AC42" s="27"/>
    </row>
  </sheetData>
  <sheetProtection algorithmName="SHA-512" hashValue="hI1H+cA9Bfng04T2fdHsW2HfMmj7/EWn37QNWJSMU9i2paCpy+dFEX2m+/X7zp8Y4zqo1Oq/HmZNcImqCpMkkA==" saltValue="D0XqEvnpuvtDDXKTlwDgcg==" spinCount="100000" sheet="1" selectLockedCells="1" selectUnlockedCells="1"/>
  <mergeCells count="278">
    <mergeCell ref="Z19:AA19"/>
    <mergeCell ref="N9:O9"/>
    <mergeCell ref="T33:U33"/>
    <mergeCell ref="R35:S35"/>
    <mergeCell ref="T35:U35"/>
    <mergeCell ref="R36:S36"/>
    <mergeCell ref="T36:U36"/>
    <mergeCell ref="T37:U37"/>
    <mergeCell ref="R39:S40"/>
    <mergeCell ref="T39:U40"/>
    <mergeCell ref="T13:U13"/>
    <mergeCell ref="R15:S15"/>
    <mergeCell ref="T15:U15"/>
    <mergeCell ref="R16:S16"/>
    <mergeCell ref="T16:U16"/>
    <mergeCell ref="R17:S17"/>
    <mergeCell ref="T17:U17"/>
    <mergeCell ref="R18:S18"/>
    <mergeCell ref="T18:U18"/>
    <mergeCell ref="T19:U19"/>
    <mergeCell ref="R21:S22"/>
    <mergeCell ref="T21:U22"/>
    <mergeCell ref="T23:U23"/>
    <mergeCell ref="P19:Q19"/>
    <mergeCell ref="T41:U41"/>
    <mergeCell ref="R25:S25"/>
    <mergeCell ref="T25:U25"/>
    <mergeCell ref="R26:S26"/>
    <mergeCell ref="T26:U26"/>
    <mergeCell ref="T27:U27"/>
    <mergeCell ref="R31:S31"/>
    <mergeCell ref="T31:U31"/>
    <mergeCell ref="R32:S32"/>
    <mergeCell ref="T32:U32"/>
    <mergeCell ref="A29:AC29"/>
    <mergeCell ref="P37:Q37"/>
    <mergeCell ref="N39:O40"/>
    <mergeCell ref="P39:Q40"/>
    <mergeCell ref="P41:Q41"/>
    <mergeCell ref="N31:O31"/>
    <mergeCell ref="P31:Q31"/>
    <mergeCell ref="N32:O32"/>
    <mergeCell ref="P32:Q32"/>
    <mergeCell ref="P33:Q33"/>
    <mergeCell ref="N35:O35"/>
    <mergeCell ref="P35:Q35"/>
    <mergeCell ref="N36:O36"/>
    <mergeCell ref="P36:Q36"/>
    <mergeCell ref="R3:U3"/>
    <mergeCell ref="R4:S4"/>
    <mergeCell ref="T4:U4"/>
    <mergeCell ref="R7:S7"/>
    <mergeCell ref="T7:U7"/>
    <mergeCell ref="R8:S8"/>
    <mergeCell ref="T8:U8"/>
    <mergeCell ref="T9:U9"/>
    <mergeCell ref="R11:S12"/>
    <mergeCell ref="T11:U12"/>
    <mergeCell ref="A5:AC5"/>
    <mergeCell ref="AB10:AC10"/>
    <mergeCell ref="N3:Q3"/>
    <mergeCell ref="N4:O4"/>
    <mergeCell ref="P4:Q4"/>
    <mergeCell ref="N7:O7"/>
    <mergeCell ref="P7:Q7"/>
    <mergeCell ref="N8:O8"/>
    <mergeCell ref="P8:Q8"/>
    <mergeCell ref="P9:Q9"/>
    <mergeCell ref="N11:O12"/>
    <mergeCell ref="P11:Q12"/>
    <mergeCell ref="A10:M10"/>
    <mergeCell ref="C11:E11"/>
    <mergeCell ref="N21:O22"/>
    <mergeCell ref="P21:Q22"/>
    <mergeCell ref="P23:Q23"/>
    <mergeCell ref="N25:O25"/>
    <mergeCell ref="P25:Q25"/>
    <mergeCell ref="N26:O26"/>
    <mergeCell ref="P26:Q26"/>
    <mergeCell ref="P27:Q27"/>
    <mergeCell ref="P13:Q13"/>
    <mergeCell ref="N15:O15"/>
    <mergeCell ref="P15:Q15"/>
    <mergeCell ref="N16:O16"/>
    <mergeCell ref="P16:Q16"/>
    <mergeCell ref="N17:O17"/>
    <mergeCell ref="P17:Q17"/>
    <mergeCell ref="N18:O18"/>
    <mergeCell ref="P18:Q18"/>
    <mergeCell ref="A41:K41"/>
    <mergeCell ref="L41:M41"/>
    <mergeCell ref="A39:B39"/>
    <mergeCell ref="C39:E39"/>
    <mergeCell ref="C40:E40"/>
    <mergeCell ref="F39:F40"/>
    <mergeCell ref="G39:H40"/>
    <mergeCell ref="I39:I40"/>
    <mergeCell ref="J39:K40"/>
    <mergeCell ref="L39:M40"/>
    <mergeCell ref="A42:M42"/>
    <mergeCell ref="L37:M37"/>
    <mergeCell ref="J31:K31"/>
    <mergeCell ref="L21:M22"/>
    <mergeCell ref="A27:K27"/>
    <mergeCell ref="L27:M27"/>
    <mergeCell ref="A23:K23"/>
    <mergeCell ref="L23:M23"/>
    <mergeCell ref="A25:B25"/>
    <mergeCell ref="C25:E25"/>
    <mergeCell ref="C26:E26"/>
    <mergeCell ref="G25:H25"/>
    <mergeCell ref="G26:H26"/>
    <mergeCell ref="A32:B32"/>
    <mergeCell ref="L36:M36"/>
    <mergeCell ref="J35:K35"/>
    <mergeCell ref="J36:K36"/>
    <mergeCell ref="A37:K37"/>
    <mergeCell ref="C21:E21"/>
    <mergeCell ref="C22:E22"/>
    <mergeCell ref="F21:F22"/>
    <mergeCell ref="G21:H22"/>
    <mergeCell ref="I21:I22"/>
    <mergeCell ref="A21:B21"/>
    <mergeCell ref="I11:I12"/>
    <mergeCell ref="A15:B18"/>
    <mergeCell ref="C18:E18"/>
    <mergeCell ref="L16:M16"/>
    <mergeCell ref="L17:M17"/>
    <mergeCell ref="L18:M18"/>
    <mergeCell ref="A19:K19"/>
    <mergeCell ref="L19:M19"/>
    <mergeCell ref="C12:E12"/>
    <mergeCell ref="A13:K13"/>
    <mergeCell ref="L13:M13"/>
    <mergeCell ref="G15:H15"/>
    <mergeCell ref="G16:H16"/>
    <mergeCell ref="G17:H17"/>
    <mergeCell ref="G18:H18"/>
    <mergeCell ref="J15:K15"/>
    <mergeCell ref="J16:K16"/>
    <mergeCell ref="J17:K17"/>
    <mergeCell ref="J18:K18"/>
    <mergeCell ref="L15:M15"/>
    <mergeCell ref="C8:E8"/>
    <mergeCell ref="A9:K9"/>
    <mergeCell ref="L9:M9"/>
    <mergeCell ref="C7:E7"/>
    <mergeCell ref="A7:B8"/>
    <mergeCell ref="G7:H7"/>
    <mergeCell ref="G8:H8"/>
    <mergeCell ref="J7:K7"/>
    <mergeCell ref="J8:K8"/>
    <mergeCell ref="L7:M7"/>
    <mergeCell ref="L8:M8"/>
    <mergeCell ref="A6:M6"/>
    <mergeCell ref="A4:B4"/>
    <mergeCell ref="C4:E4"/>
    <mergeCell ref="G4:H4"/>
    <mergeCell ref="J4:K4"/>
    <mergeCell ref="L4:M4"/>
    <mergeCell ref="J3:M3"/>
    <mergeCell ref="L31:M31"/>
    <mergeCell ref="A14:M14"/>
    <mergeCell ref="A11:B12"/>
    <mergeCell ref="G11:H12"/>
    <mergeCell ref="F11:F12"/>
    <mergeCell ref="J11:K12"/>
    <mergeCell ref="L11:M12"/>
    <mergeCell ref="C15:E17"/>
    <mergeCell ref="A30:M30"/>
    <mergeCell ref="A31:B31"/>
    <mergeCell ref="C31:E31"/>
    <mergeCell ref="G31:H31"/>
    <mergeCell ref="A20:M20"/>
    <mergeCell ref="J25:K25"/>
    <mergeCell ref="J26:K26"/>
    <mergeCell ref="L25:M25"/>
    <mergeCell ref="L26:M26"/>
    <mergeCell ref="J21:K22"/>
    <mergeCell ref="A38:M38"/>
    <mergeCell ref="C32:E32"/>
    <mergeCell ref="A33:K33"/>
    <mergeCell ref="L33:M33"/>
    <mergeCell ref="A34:M34"/>
    <mergeCell ref="A35:B35"/>
    <mergeCell ref="C35:E35"/>
    <mergeCell ref="C36:E36"/>
    <mergeCell ref="G35:H35"/>
    <mergeCell ref="G36:H36"/>
    <mergeCell ref="J32:K32"/>
    <mergeCell ref="L32:M32"/>
    <mergeCell ref="A26:B26"/>
    <mergeCell ref="L35:M35"/>
    <mergeCell ref="G32:H32"/>
    <mergeCell ref="A28:M28"/>
    <mergeCell ref="V4:W4"/>
    <mergeCell ref="X4:Y4"/>
    <mergeCell ref="V7:W7"/>
    <mergeCell ref="X7:Y7"/>
    <mergeCell ref="V8:W8"/>
    <mergeCell ref="X8:Y8"/>
    <mergeCell ref="X9:Y9"/>
    <mergeCell ref="V11:W12"/>
    <mergeCell ref="X11:Y12"/>
    <mergeCell ref="V21:W22"/>
    <mergeCell ref="X21:Y22"/>
    <mergeCell ref="X23:Y23"/>
    <mergeCell ref="V25:W25"/>
    <mergeCell ref="X25:Y25"/>
    <mergeCell ref="V26:W26"/>
    <mergeCell ref="X26:Y26"/>
    <mergeCell ref="X27:Y27"/>
    <mergeCell ref="X13:Y13"/>
    <mergeCell ref="V15:W15"/>
    <mergeCell ref="X15:Y15"/>
    <mergeCell ref="V16:W16"/>
    <mergeCell ref="X16:Y16"/>
    <mergeCell ref="V17:W17"/>
    <mergeCell ref="X17:Y17"/>
    <mergeCell ref="V18:W18"/>
    <mergeCell ref="X18:Y18"/>
    <mergeCell ref="V31:W31"/>
    <mergeCell ref="X31:Y31"/>
    <mergeCell ref="V32:W32"/>
    <mergeCell ref="X32:Y32"/>
    <mergeCell ref="X33:Y33"/>
    <mergeCell ref="V35:W35"/>
    <mergeCell ref="X35:Y35"/>
    <mergeCell ref="V36:W36"/>
    <mergeCell ref="X36:Y36"/>
    <mergeCell ref="X39:Y40"/>
    <mergeCell ref="X41:Y41"/>
    <mergeCell ref="Z3:AC3"/>
    <mergeCell ref="Z4:AA4"/>
    <mergeCell ref="AB4:AC4"/>
    <mergeCell ref="Z7:AA7"/>
    <mergeCell ref="AB7:AC7"/>
    <mergeCell ref="Z8:AA8"/>
    <mergeCell ref="AB8:AC8"/>
    <mergeCell ref="AB9:AC9"/>
    <mergeCell ref="Z11:AA12"/>
    <mergeCell ref="AB11:AC12"/>
    <mergeCell ref="AB13:AC13"/>
    <mergeCell ref="Z15:AA15"/>
    <mergeCell ref="AB15:AC15"/>
    <mergeCell ref="Z16:AA16"/>
    <mergeCell ref="AB16:AC16"/>
    <mergeCell ref="Z17:AA17"/>
    <mergeCell ref="AB17:AC17"/>
    <mergeCell ref="Z18:AA18"/>
    <mergeCell ref="AB18:AC18"/>
    <mergeCell ref="AB19:AC19"/>
    <mergeCell ref="X19:Y19"/>
    <mergeCell ref="V3:Y3"/>
    <mergeCell ref="A2:M2"/>
    <mergeCell ref="AB41:AC41"/>
    <mergeCell ref="Z32:AA32"/>
    <mergeCell ref="AB32:AC32"/>
    <mergeCell ref="AB33:AC33"/>
    <mergeCell ref="Z35:AA35"/>
    <mergeCell ref="AB35:AC35"/>
    <mergeCell ref="Z36:AA36"/>
    <mergeCell ref="AB36:AC36"/>
    <mergeCell ref="AB37:AC37"/>
    <mergeCell ref="Z39:AA40"/>
    <mergeCell ref="AB39:AC40"/>
    <mergeCell ref="Z21:AA22"/>
    <mergeCell ref="AB21:AC22"/>
    <mergeCell ref="AB23:AC23"/>
    <mergeCell ref="Z25:AA25"/>
    <mergeCell ref="AB25:AC25"/>
    <mergeCell ref="Z26:AA26"/>
    <mergeCell ref="AB26:AC26"/>
    <mergeCell ref="AB27:AC27"/>
    <mergeCell ref="Z31:AA31"/>
    <mergeCell ref="AB31:AC31"/>
    <mergeCell ref="X37:Y37"/>
    <mergeCell ref="V39:W40"/>
  </mergeCells>
  <printOptions horizontalCentered="1" verticalCentered="1"/>
  <pageMargins left="0.5" right="0.45" top="0.75" bottom="0.75" header="0.3" footer="0.3"/>
  <pageSetup paperSize="5" scale="8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Patsi Shandera</cp:lastModifiedBy>
  <cp:lastPrinted>2020-12-07T21:11:30Z</cp:lastPrinted>
  <dcterms:created xsi:type="dcterms:W3CDTF">2018-02-23T20:57:23Z</dcterms:created>
  <dcterms:modified xsi:type="dcterms:W3CDTF">2020-12-10T22:17:33Z</dcterms:modified>
</cp:coreProperties>
</file>