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5-203 - 2025 Planting\Tab 5 - Bids Received\"/>
    </mc:Choice>
  </mc:AlternateContent>
  <xr:revisionPtr revIDLastSave="0" documentId="13_ncr:1_{401B293C-7CAC-49D6-A572-8286F9A6823D}" xr6:coauthVersionLast="47" xr6:coauthVersionMax="47" xr10:uidLastSave="{00000000-0000-0000-0000-000000000000}"/>
  <bookViews>
    <workbookView xWindow="16354" yWindow="-214" windowWidth="16663" windowHeight="8863" xr2:uid="{84CCE48F-A6DD-47AD-9AE6-9DDE45769B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2" i="1" l="1"/>
  <c r="AL44" i="1" s="1"/>
  <c r="AL39" i="1"/>
  <c r="AL41" i="1" s="1"/>
  <c r="AL32" i="1"/>
  <c r="AL34" i="1" s="1"/>
  <c r="AL29" i="1"/>
  <c r="AL31" i="1" s="1"/>
  <c r="AL27" i="1"/>
  <c r="AL26" i="1"/>
  <c r="AL24" i="1"/>
  <c r="AL23" i="1"/>
  <c r="AL21" i="1"/>
  <c r="AL20" i="1"/>
  <c r="AL17" i="1"/>
  <c r="AL19" i="1" s="1"/>
  <c r="AL15" i="1"/>
  <c r="AL14" i="1"/>
  <c r="AL16" i="1" s="1"/>
  <c r="AL11" i="1"/>
  <c r="AL13" i="1" s="1"/>
  <c r="AL10" i="1"/>
  <c r="AL8" i="1"/>
  <c r="AI42" i="1"/>
  <c r="AI44" i="1" s="1"/>
  <c r="AI39" i="1"/>
  <c r="AI41" i="1" s="1"/>
  <c r="AI32" i="1"/>
  <c r="AI34" i="1" s="1"/>
  <c r="AI29" i="1"/>
  <c r="AI31" i="1" s="1"/>
  <c r="AI27" i="1"/>
  <c r="AI26" i="1"/>
  <c r="AI24" i="1"/>
  <c r="AI25" i="1" s="1"/>
  <c r="AI23" i="1"/>
  <c r="AI21" i="1"/>
  <c r="AI20" i="1"/>
  <c r="AI17" i="1"/>
  <c r="AI19" i="1" s="1"/>
  <c r="AI15" i="1"/>
  <c r="AI16" i="1" s="1"/>
  <c r="AI14" i="1"/>
  <c r="AI11" i="1"/>
  <c r="AI13" i="1" s="1"/>
  <c r="AI8" i="1"/>
  <c r="AI10" i="1" s="1"/>
  <c r="AF42" i="1"/>
  <c r="AF44" i="1" s="1"/>
  <c r="AF39" i="1"/>
  <c r="AF32" i="1"/>
  <c r="AF34" i="1" s="1"/>
  <c r="AF29" i="1"/>
  <c r="AF31" i="1" s="1"/>
  <c r="AF27" i="1"/>
  <c r="AF28" i="1" s="1"/>
  <c r="AF26" i="1"/>
  <c r="AF24" i="1"/>
  <c r="AF23" i="1"/>
  <c r="AF21" i="1"/>
  <c r="AF20" i="1"/>
  <c r="AF22" i="1" s="1"/>
  <c r="AF19" i="1"/>
  <c r="AF17" i="1"/>
  <c r="AF15" i="1"/>
  <c r="AF14" i="1"/>
  <c r="AF11" i="1"/>
  <c r="AF13" i="1" s="1"/>
  <c r="AF8" i="1"/>
  <c r="AF10" i="1" s="1"/>
  <c r="AC42" i="1"/>
  <c r="AC44" i="1" s="1"/>
  <c r="AC39" i="1"/>
  <c r="AC32" i="1"/>
  <c r="AC34" i="1" s="1"/>
  <c r="AC29" i="1"/>
  <c r="AC31" i="1" s="1"/>
  <c r="AC27" i="1"/>
  <c r="AC26" i="1"/>
  <c r="AC28" i="1" s="1"/>
  <c r="AC24" i="1"/>
  <c r="AC23" i="1"/>
  <c r="AC25" i="1" s="1"/>
  <c r="AC21" i="1"/>
  <c r="AC20" i="1"/>
  <c r="AC19" i="1"/>
  <c r="AC17" i="1"/>
  <c r="AC15" i="1"/>
  <c r="AC14" i="1"/>
  <c r="AC16" i="1" s="1"/>
  <c r="AC11" i="1"/>
  <c r="AC13" i="1" s="1"/>
  <c r="AC8" i="1"/>
  <c r="AC10" i="1" s="1"/>
  <c r="Z42" i="1"/>
  <c r="Z44" i="1" s="1"/>
  <c r="Z39" i="1"/>
  <c r="Z45" i="1" s="1"/>
  <c r="Z32" i="1"/>
  <c r="Z34" i="1" s="1"/>
  <c r="Z29" i="1"/>
  <c r="Z31" i="1" s="1"/>
  <c r="Z27" i="1"/>
  <c r="Z26" i="1"/>
  <c r="Z24" i="1"/>
  <c r="Z23" i="1"/>
  <c r="Z25" i="1" s="1"/>
  <c r="Z21" i="1"/>
  <c r="Z20" i="1"/>
  <c r="Z17" i="1"/>
  <c r="Z19" i="1" s="1"/>
  <c r="Z15" i="1"/>
  <c r="Z14" i="1"/>
  <c r="Z16" i="1" s="1"/>
  <c r="Z11" i="1"/>
  <c r="Z13" i="1" s="1"/>
  <c r="Z8" i="1"/>
  <c r="Z10" i="1" s="1"/>
  <c r="W42" i="1"/>
  <c r="W44" i="1" s="1"/>
  <c r="W39" i="1"/>
  <c r="W32" i="1"/>
  <c r="W34" i="1" s="1"/>
  <c r="W29" i="1"/>
  <c r="W31" i="1" s="1"/>
  <c r="W27" i="1"/>
  <c r="W26" i="1"/>
  <c r="W24" i="1"/>
  <c r="W23" i="1"/>
  <c r="W21" i="1"/>
  <c r="W20" i="1"/>
  <c r="W17" i="1"/>
  <c r="W19" i="1" s="1"/>
  <c r="W15" i="1"/>
  <c r="W14" i="1"/>
  <c r="W16" i="1" s="1"/>
  <c r="W11" i="1"/>
  <c r="W13" i="1" s="1"/>
  <c r="W8" i="1"/>
  <c r="W10" i="1" s="1"/>
  <c r="T42" i="1"/>
  <c r="T44" i="1" s="1"/>
  <c r="T39" i="1"/>
  <c r="T32" i="1"/>
  <c r="T34" i="1" s="1"/>
  <c r="T29" i="1"/>
  <c r="T31" i="1" s="1"/>
  <c r="T27" i="1"/>
  <c r="T26" i="1"/>
  <c r="T24" i="1"/>
  <c r="T23" i="1"/>
  <c r="T21" i="1"/>
  <c r="T20" i="1"/>
  <c r="T17" i="1"/>
  <c r="T19" i="1" s="1"/>
  <c r="T15" i="1"/>
  <c r="T14" i="1"/>
  <c r="T11" i="1"/>
  <c r="T13" i="1" s="1"/>
  <c r="T8" i="1"/>
  <c r="T10" i="1" s="1"/>
  <c r="Q42" i="1"/>
  <c r="Q44" i="1" s="1"/>
  <c r="Q39" i="1"/>
  <c r="Q45" i="1" s="1"/>
  <c r="Q32" i="1"/>
  <c r="Q34" i="1" s="1"/>
  <c r="Q29" i="1"/>
  <c r="Q31" i="1" s="1"/>
  <c r="Q27" i="1"/>
  <c r="Q28" i="1" s="1"/>
  <c r="Q26" i="1"/>
  <c r="Q24" i="1"/>
  <c r="Q23" i="1"/>
  <c r="Q25" i="1" s="1"/>
  <c r="Q21" i="1"/>
  <c r="Q20" i="1"/>
  <c r="Q22" i="1" s="1"/>
  <c r="Q19" i="1"/>
  <c r="Q17" i="1"/>
  <c r="Q15" i="1"/>
  <c r="Q14" i="1"/>
  <c r="Q16" i="1" s="1"/>
  <c r="Q11" i="1"/>
  <c r="Q13" i="1" s="1"/>
  <c r="Q10" i="1"/>
  <c r="Q8" i="1"/>
  <c r="N42" i="1"/>
  <c r="N44" i="1" s="1"/>
  <c r="N39" i="1"/>
  <c r="N32" i="1"/>
  <c r="N34" i="1" s="1"/>
  <c r="N29" i="1"/>
  <c r="N31" i="1" s="1"/>
  <c r="N27" i="1"/>
  <c r="N26" i="1"/>
  <c r="N24" i="1"/>
  <c r="N23" i="1"/>
  <c r="N21" i="1"/>
  <c r="N20" i="1"/>
  <c r="N17" i="1"/>
  <c r="N19" i="1" s="1"/>
  <c r="N15" i="1"/>
  <c r="N14" i="1"/>
  <c r="N11" i="1"/>
  <c r="N13" i="1" s="1"/>
  <c r="N8" i="1"/>
  <c r="N10" i="1" s="1"/>
  <c r="K8" i="1"/>
  <c r="K42" i="1"/>
  <c r="K39" i="1"/>
  <c r="K32" i="1"/>
  <c r="K29" i="1"/>
  <c r="K27" i="1"/>
  <c r="K26" i="1"/>
  <c r="K24" i="1"/>
  <c r="K23" i="1"/>
  <c r="K21" i="1"/>
  <c r="K20" i="1"/>
  <c r="K17" i="1"/>
  <c r="K15" i="1"/>
  <c r="K14" i="1"/>
  <c r="K11" i="1"/>
  <c r="AL45" i="1" l="1"/>
  <c r="AL28" i="1"/>
  <c r="AL25" i="1"/>
  <c r="AL22" i="1"/>
  <c r="AI45" i="1"/>
  <c r="AI28" i="1"/>
  <c r="AI35" i="1" s="1"/>
  <c r="AI22" i="1"/>
  <c r="AF45" i="1"/>
  <c r="AF25" i="1"/>
  <c r="AF35" i="1" s="1"/>
  <c r="AF16" i="1"/>
  <c r="AC45" i="1"/>
  <c r="AC22" i="1"/>
  <c r="AC35" i="1"/>
  <c r="Z28" i="1"/>
  <c r="Z35" i="1" s="1"/>
  <c r="Z22" i="1"/>
  <c r="W45" i="1"/>
  <c r="W28" i="1"/>
  <c r="W25" i="1"/>
  <c r="W35" i="1" s="1"/>
  <c r="W22" i="1"/>
  <c r="T45" i="1"/>
  <c r="T28" i="1"/>
  <c r="T25" i="1"/>
  <c r="T22" i="1"/>
  <c r="T16" i="1"/>
  <c r="Q35" i="1"/>
  <c r="N45" i="1"/>
  <c r="N28" i="1"/>
  <c r="N25" i="1"/>
  <c r="N22" i="1"/>
  <c r="N16" i="1"/>
  <c r="AF41" i="1"/>
  <c r="AC41" i="1"/>
  <c r="Z41" i="1"/>
  <c r="W41" i="1"/>
  <c r="T41" i="1"/>
  <c r="Q41" i="1"/>
  <c r="N41" i="1"/>
  <c r="AL35" i="1" l="1"/>
  <c r="T35" i="1"/>
  <c r="N35" i="1"/>
  <c r="K44" i="1"/>
  <c r="K45" i="1"/>
  <c r="K34" i="1"/>
  <c r="K31" i="1"/>
  <c r="K25" i="1"/>
  <c r="K19" i="1"/>
  <c r="K16" i="1"/>
  <c r="K13" i="1"/>
  <c r="K41" i="1"/>
  <c r="K10" i="1"/>
  <c r="K28" i="1" l="1"/>
  <c r="K22" i="1"/>
  <c r="K35" i="1" l="1"/>
</calcChain>
</file>

<file path=xl/sharedStrings.xml><?xml version="1.0" encoding="utf-8"?>
<sst xmlns="http://schemas.openxmlformats.org/spreadsheetml/2006/main" count="255" uniqueCount="57">
  <si>
    <t>SUPERVISORY AREA</t>
  </si>
  <si>
    <t>PROJECT NAME AND NUMBER</t>
  </si>
  <si>
    <t>ITEM TYPE</t>
  </si>
  <si>
    <t>QUANTITY OF ITEMS</t>
  </si>
  <si>
    <t>UNIT OF MEASURE</t>
  </si>
  <si>
    <t>AMOUNT EXTENDED</t>
  </si>
  <si>
    <t>Planting</t>
  </si>
  <si>
    <t>Seedlings</t>
  </si>
  <si>
    <t>Vexar Tubes</t>
  </si>
  <si>
    <t>TOTAL</t>
  </si>
  <si>
    <t>PRICE / ITEM</t>
  </si>
  <si>
    <t>Priest Lake</t>
  </si>
  <si>
    <t>Pend Oreille Lake</t>
  </si>
  <si>
    <t xml:space="preserve">Mica </t>
  </si>
  <si>
    <t>St. Joe</t>
  </si>
  <si>
    <t>Clearwater</t>
  </si>
  <si>
    <t>*State shall supply vexar tubes and bamboo stakes</t>
  </si>
  <si>
    <t>Ponderosa</t>
  </si>
  <si>
    <t>Maggie Creek</t>
  </si>
  <si>
    <t>*Planting will occur in late May or early June</t>
  </si>
  <si>
    <t>Payette Lakes</t>
  </si>
  <si>
    <t>*Planting will occur in late May</t>
  </si>
  <si>
    <t>Southwest</t>
  </si>
  <si>
    <t>TOTAL:</t>
  </si>
  <si>
    <t>SPRING TOTAL:</t>
  </si>
  <si>
    <t>FALL TOTAL:</t>
  </si>
  <si>
    <t>*Planting is anticipated to begin in late September or early October</t>
  </si>
  <si>
    <t>PL Spring Plant 2025</t>
  </si>
  <si>
    <r>
      <t xml:space="preserve">Spring </t>
    </r>
    <r>
      <rPr>
        <b/>
        <sz val="11"/>
        <color rgb="FFFF0000"/>
        <rFont val="Arial"/>
        <family val="2"/>
      </rPr>
      <t>2025</t>
    </r>
    <r>
      <rPr>
        <b/>
        <sz val="11"/>
        <rFont val="Arial"/>
        <family val="2"/>
      </rPr>
      <t xml:space="preserve">/ Fall </t>
    </r>
    <r>
      <rPr>
        <b/>
        <sz val="11"/>
        <color rgb="FFFF0000"/>
        <rFont val="Arial"/>
        <family val="2"/>
      </rPr>
      <t>2025</t>
    </r>
    <r>
      <rPr>
        <b/>
        <sz val="11"/>
        <rFont val="Arial"/>
        <family val="2"/>
      </rPr>
      <t xml:space="preserve"> Planting</t>
    </r>
  </si>
  <si>
    <t>SPRING PLANTING 2025</t>
  </si>
  <si>
    <t>FALL PLANTING 2025</t>
  </si>
  <si>
    <t>PL Fall Plant 2025</t>
  </si>
  <si>
    <t>POL Spring 2025 Plant</t>
  </si>
  <si>
    <t>POL Fall 2025 Plant</t>
  </si>
  <si>
    <t>Mica Spring Plant 2025</t>
  </si>
  <si>
    <t>Broadcast Herbicide</t>
  </si>
  <si>
    <t>Acres</t>
  </si>
  <si>
    <t>2025 Total Joe Planting</t>
  </si>
  <si>
    <t>*State shall supply herbicides and adjuvents</t>
  </si>
  <si>
    <t>CLW Spring Plant &amp; Tube 2025</t>
  </si>
  <si>
    <t>2025 PON Plants</t>
  </si>
  <si>
    <t>Don't Die This Time Plant and Tube</t>
  </si>
  <si>
    <t>PAY 25 Spring Plant</t>
  </si>
  <si>
    <t>Murray Pieces Planting</t>
  </si>
  <si>
    <t>*State shall provide herbicides and adjuvents</t>
  </si>
  <si>
    <t>ALPHA SERVICES LLC</t>
  </si>
  <si>
    <t>ASPEN FORESTRY LLC</t>
  </si>
  <si>
    <t>AVALON LANDSCAPES INC</t>
  </si>
  <si>
    <t>ESCOBAR REFORESTATION LLC</t>
  </si>
  <si>
    <t>GREEN HILLS FORESTRY</t>
  </si>
  <si>
    <t>LARA BROTHERS LTD</t>
  </si>
  <si>
    <t>LG FORESTRY INC</t>
  </si>
  <si>
    <t>PROGRESSIVE FORESTRY SERVICES INC</t>
  </si>
  <si>
    <t>SILHOUETTE FARM &amp; FORESTRY LLC</t>
  </si>
  <si>
    <t>BID EVULATION</t>
  </si>
  <si>
    <t>CONTRACT NO. TBD</t>
  </si>
  <si>
    <t>STRONGWOOD FORESTRY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</si>
</sst>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6">
    <xf numFmtId="0" fontId="0" fillId="0" borderId="0" xfId="0"/>
    <xf numFmtId="44" fontId="1" fillId="0" borderId="11" xfId="0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44" fontId="1" fillId="0" borderId="24" xfId="0" applyNumberFormat="1" applyFont="1" applyBorder="1" applyAlignment="1">
      <alignment horizontal="center" vertical="center"/>
    </xf>
    <xf numFmtId="44" fontId="1" fillId="0" borderId="24" xfId="1" applyNumberFormat="1" applyFont="1" applyBorder="1" applyAlignment="1">
      <alignment vertical="center" wrapText="1"/>
    </xf>
    <xf numFmtId="44" fontId="3" fillId="0" borderId="19" xfId="1" applyNumberFormat="1" applyFont="1" applyBorder="1" applyAlignment="1">
      <alignment horizontal="center" vertical="center" wrapText="1"/>
    </xf>
    <xf numFmtId="44" fontId="1" fillId="0" borderId="27" xfId="1" applyNumberFormat="1" applyFont="1" applyBorder="1" applyAlignment="1">
      <alignment horizontal="center" vertical="center" wrapText="1"/>
    </xf>
    <xf numFmtId="44" fontId="1" fillId="0" borderId="27" xfId="1" applyNumberFormat="1" applyFont="1" applyBorder="1" applyAlignment="1">
      <alignment vertical="center" wrapText="1"/>
    </xf>
    <xf numFmtId="44" fontId="3" fillId="0" borderId="24" xfId="1" applyNumberFormat="1" applyFont="1" applyBorder="1" applyAlignment="1">
      <alignment horizontal="center" vertical="center" wrapText="1"/>
    </xf>
    <xf numFmtId="44" fontId="7" fillId="0" borderId="24" xfId="0" applyNumberFormat="1" applyFont="1" applyBorder="1"/>
    <xf numFmtId="44" fontId="3" fillId="0" borderId="27" xfId="1" applyNumberFormat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1" xfId="0" applyFont="1" applyFill="1" applyBorder="1"/>
    <xf numFmtId="44" fontId="7" fillId="0" borderId="3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4" fontId="1" fillId="4" borderId="24" xfId="0" applyNumberFormat="1" applyFont="1" applyFill="1" applyBorder="1" applyAlignment="1">
      <alignment horizontal="center" vertical="center"/>
    </xf>
    <xf numFmtId="44" fontId="1" fillId="4" borderId="24" xfId="1" applyNumberFormat="1" applyFont="1" applyFill="1" applyBorder="1" applyAlignment="1">
      <alignment vertical="center" wrapText="1"/>
    </xf>
    <xf numFmtId="44" fontId="1" fillId="4" borderId="27" xfId="1" applyNumberFormat="1" applyFont="1" applyFill="1" applyBorder="1" applyAlignment="1">
      <alignment horizontal="center" vertical="center" wrapText="1"/>
    </xf>
    <xf numFmtId="44" fontId="1" fillId="4" borderId="27" xfId="1" applyNumberFormat="1" applyFont="1" applyFill="1" applyBorder="1" applyAlignment="1">
      <alignment vertical="center" wrapText="1"/>
    </xf>
    <xf numFmtId="44" fontId="7" fillId="4" borderId="24" xfId="0" applyNumberFormat="1" applyFont="1" applyFill="1" applyBorder="1"/>
    <xf numFmtId="0" fontId="7" fillId="0" borderId="21" xfId="0" applyFont="1" applyBorder="1" applyAlignment="1">
      <alignment horizontal="right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" fillId="0" borderId="22" xfId="1" applyFont="1" applyBorder="1" applyAlignment="1">
      <alignment horizontal="right" vertical="center" wrapText="1"/>
    </xf>
    <xf numFmtId="0" fontId="1" fillId="0" borderId="23" xfId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64" fontId="3" fillId="3" borderId="21" xfId="0" applyNumberFormat="1" applyFont="1" applyFill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44" fontId="1" fillId="0" borderId="21" xfId="0" applyNumberFormat="1" applyFont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164" fontId="3" fillId="3" borderId="39" xfId="1" applyNumberFormat="1" applyFont="1" applyFill="1" applyBorder="1" applyAlignment="1">
      <alignment horizontal="center" vertical="center" wrapText="1"/>
    </xf>
    <xf numFmtId="164" fontId="3" fillId="3" borderId="25" xfId="1" applyNumberFormat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44" fontId="3" fillId="0" borderId="24" xfId="1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right" vertical="center" wrapText="1"/>
    </xf>
    <xf numFmtId="164" fontId="3" fillId="3" borderId="39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164" fontId="3" fillId="3" borderId="40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44" fontId="3" fillId="0" borderId="27" xfId="0" applyNumberFormat="1" applyFont="1" applyBorder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164" fontId="3" fillId="3" borderId="22" xfId="1" applyNumberFormat="1" applyFont="1" applyFill="1" applyBorder="1" applyAlignment="1">
      <alignment horizontal="center" vertical="center" wrapText="1"/>
    </xf>
    <xf numFmtId="164" fontId="3" fillId="3" borderId="23" xfId="1" applyNumberFormat="1" applyFont="1" applyFill="1" applyBorder="1" applyAlignment="1">
      <alignment horizontal="center" vertical="center" wrapText="1"/>
    </xf>
    <xf numFmtId="44" fontId="1" fillId="0" borderId="22" xfId="1" applyNumberFormat="1" applyFont="1" applyBorder="1" applyAlignment="1">
      <alignment horizontal="right" vertical="center" wrapText="1"/>
    </xf>
    <xf numFmtId="44" fontId="1" fillId="0" borderId="23" xfId="1" applyNumberFormat="1" applyFont="1" applyBorder="1" applyAlignment="1">
      <alignment horizontal="right" vertical="center" wrapText="1"/>
    </xf>
    <xf numFmtId="164" fontId="3" fillId="3" borderId="18" xfId="1" applyNumberFormat="1" applyFont="1" applyFill="1" applyBorder="1" applyAlignment="1">
      <alignment horizontal="center" vertical="center" wrapText="1"/>
    </xf>
    <xf numFmtId="164" fontId="3" fillId="3" borderId="26" xfId="1" applyNumberFormat="1" applyFont="1" applyFill="1" applyBorder="1" applyAlignment="1">
      <alignment horizontal="center" vertical="center" wrapText="1"/>
    </xf>
    <xf numFmtId="44" fontId="3" fillId="0" borderId="19" xfId="1" applyNumberFormat="1" applyFont="1" applyBorder="1" applyAlignment="1">
      <alignment horizontal="center" vertical="center" wrapText="1"/>
    </xf>
    <xf numFmtId="44" fontId="3" fillId="0" borderId="27" xfId="1" applyNumberFormat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1" fillId="0" borderId="30" xfId="1" applyFont="1" applyBorder="1" applyAlignment="1">
      <alignment horizontal="right" vertical="center" wrapText="1"/>
    </xf>
    <xf numFmtId="0" fontId="1" fillId="0" borderId="41" xfId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wrapText="1"/>
    </xf>
    <xf numFmtId="164" fontId="3" fillId="3" borderId="31" xfId="0" applyNumberFormat="1" applyFont="1" applyFill="1" applyBorder="1" applyAlignment="1">
      <alignment horizontal="center" vertical="center"/>
    </xf>
    <xf numFmtId="164" fontId="3" fillId="3" borderId="37" xfId="0" applyNumberFormat="1" applyFont="1" applyFill="1" applyBorder="1" applyAlignment="1">
      <alignment horizontal="center" vertical="center"/>
    </xf>
    <xf numFmtId="44" fontId="1" fillId="0" borderId="33" xfId="0" applyNumberFormat="1" applyFont="1" applyBorder="1" applyAlignment="1">
      <alignment horizontal="right" vertical="center"/>
    </xf>
    <xf numFmtId="44" fontId="1" fillId="0" borderId="23" xfId="0" applyNumberFormat="1" applyFont="1" applyBorder="1" applyAlignment="1">
      <alignment horizontal="right" vertical="center"/>
    </xf>
    <xf numFmtId="164" fontId="5" fillId="3" borderId="31" xfId="0" applyNumberFormat="1" applyFont="1" applyFill="1" applyBorder="1" applyAlignment="1">
      <alignment horizontal="center" vertical="center"/>
    </xf>
    <xf numFmtId="164" fontId="5" fillId="3" borderId="25" xfId="0" applyNumberFormat="1" applyFont="1" applyFill="1" applyBorder="1" applyAlignment="1">
      <alignment horizontal="center" vertical="center"/>
    </xf>
    <xf numFmtId="164" fontId="5" fillId="3" borderId="37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44" fontId="5" fillId="0" borderId="27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0" fontId="1" fillId="0" borderId="33" xfId="1" applyFont="1" applyBorder="1" applyAlignment="1">
      <alignment horizontal="right" vertical="center" wrapText="1"/>
    </xf>
    <xf numFmtId="164" fontId="3" fillId="3" borderId="33" xfId="1" applyNumberFormat="1" applyFont="1" applyFill="1" applyBorder="1" applyAlignment="1">
      <alignment horizontal="center" vertical="center" wrapText="1"/>
    </xf>
    <xf numFmtId="164" fontId="3" fillId="3" borderId="31" xfId="1" applyNumberFormat="1" applyFont="1" applyFill="1" applyBorder="1" applyAlignment="1">
      <alignment horizontal="center" vertical="center" wrapText="1"/>
    </xf>
    <xf numFmtId="164" fontId="3" fillId="3" borderId="37" xfId="1" applyNumberFormat="1" applyFont="1" applyFill="1" applyBorder="1" applyAlignment="1">
      <alignment horizontal="center" vertical="center" wrapText="1"/>
    </xf>
    <xf numFmtId="164" fontId="3" fillId="3" borderId="20" xfId="1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4" fontId="1" fillId="0" borderId="33" xfId="1" applyNumberFormat="1" applyFont="1" applyBorder="1" applyAlignment="1">
      <alignment horizontal="right" vertical="center" wrapText="1"/>
    </xf>
    <xf numFmtId="44" fontId="3" fillId="0" borderId="29" xfId="1" applyNumberFormat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1" fontId="3" fillId="0" borderId="26" xfId="1" applyNumberFormat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3" fontId="3" fillId="0" borderId="21" xfId="1" applyNumberFormat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3" fillId="0" borderId="22" xfId="1" applyNumberFormat="1" applyFont="1" applyBorder="1" applyAlignment="1">
      <alignment horizontal="center" vertical="center" wrapText="1"/>
    </xf>
    <xf numFmtId="3" fontId="3" fillId="0" borderId="23" xfId="1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3" fontId="3" fillId="0" borderId="18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3" fontId="3" fillId="0" borderId="26" xfId="1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3" fillId="0" borderId="21" xfId="1" applyNumberFormat="1" applyFont="1" applyBorder="1" applyAlignment="1">
      <alignment horizontal="center" vertical="center" wrapText="1"/>
    </xf>
    <xf numFmtId="3" fontId="3" fillId="0" borderId="40" xfId="1" applyNumberFormat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1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3">
    <cellStyle name="Normal" xfId="0" builtinId="0"/>
    <cellStyle name="Normal 2" xfId="1" xr:uid="{162040CC-8E2A-41E2-9A66-743712DC5B8B}"/>
    <cellStyle name="Normal 3 3" xfId="2" xr:uid="{459E4211-A869-41FB-BFB6-2E07D9861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D68D-29B6-456B-960F-BA43CA6CB112}">
  <dimension ref="A1:AL45"/>
  <sheetViews>
    <sheetView tabSelected="1" zoomScale="90" zoomScaleNormal="90" workbookViewId="0">
      <pane xSplit="8" ySplit="5" topLeftCell="I35" activePane="bottomRight" state="frozen"/>
      <selection pane="topRight" activeCell="I1" sqref="I1"/>
      <selection pane="bottomLeft" activeCell="A6" sqref="A6"/>
      <selection pane="bottomRight" activeCell="AI35" sqref="AI35"/>
    </sheetView>
  </sheetViews>
  <sheetFormatPr defaultRowHeight="14.5" x14ac:dyDescent="0.35"/>
  <cols>
    <col min="2" max="2" width="7.08984375" customWidth="1"/>
    <col min="4" max="4" width="10.7265625" customWidth="1"/>
    <col min="5" max="5" width="18" customWidth="1"/>
    <col min="7" max="7" width="5.7265625" customWidth="1"/>
    <col min="8" max="8" width="12.36328125" customWidth="1"/>
    <col min="9" max="9" width="3.7265625" customWidth="1"/>
    <col min="10" max="10" width="6.6328125" customWidth="1"/>
    <col min="11" max="11" width="13.6328125" customWidth="1"/>
    <col min="12" max="12" width="3.7265625" customWidth="1"/>
    <col min="13" max="13" width="6.1796875" customWidth="1"/>
    <col min="14" max="14" width="13.6328125" customWidth="1"/>
    <col min="15" max="15" width="3.7265625" customWidth="1"/>
    <col min="16" max="16" width="6.1796875" customWidth="1"/>
    <col min="17" max="17" width="13.6328125" customWidth="1"/>
    <col min="18" max="18" width="3.7265625" customWidth="1"/>
    <col min="19" max="19" width="6.1796875" customWidth="1"/>
    <col min="20" max="20" width="13.6328125" customWidth="1"/>
    <col min="21" max="21" width="3.7265625" customWidth="1"/>
    <col min="22" max="22" width="6.1796875" customWidth="1"/>
    <col min="23" max="23" width="13.6328125" customWidth="1"/>
    <col min="24" max="24" width="3.7265625" customWidth="1"/>
    <col min="25" max="25" width="6.1796875" customWidth="1"/>
    <col min="26" max="26" width="13.6328125" customWidth="1"/>
    <col min="27" max="27" width="3.7265625" customWidth="1"/>
    <col min="28" max="28" width="6.1796875" customWidth="1"/>
    <col min="29" max="29" width="13.6328125" customWidth="1"/>
    <col min="30" max="30" width="3.7265625" customWidth="1"/>
    <col min="31" max="31" width="6.1796875" customWidth="1"/>
    <col min="32" max="32" width="13.6328125" customWidth="1"/>
    <col min="33" max="33" width="3.7265625" customWidth="1"/>
    <col min="34" max="34" width="6.1796875" customWidth="1"/>
    <col min="35" max="35" width="15.36328125" customWidth="1"/>
    <col min="36" max="36" width="3.7265625" customWidth="1"/>
    <col min="37" max="37" width="6.1796875" customWidth="1"/>
    <col min="38" max="38" width="13.6328125" customWidth="1"/>
  </cols>
  <sheetData>
    <row r="1" spans="1:38" ht="15" customHeight="1" x14ac:dyDescent="0.35">
      <c r="A1" s="174"/>
      <c r="B1" s="175"/>
      <c r="C1" s="175"/>
      <c r="D1" s="175"/>
      <c r="E1" s="175"/>
      <c r="F1" s="175"/>
      <c r="G1" s="175"/>
      <c r="H1" s="175"/>
      <c r="I1" s="72" t="s">
        <v>45</v>
      </c>
      <c r="J1" s="72"/>
      <c r="K1" s="73"/>
      <c r="L1" s="102" t="s">
        <v>46</v>
      </c>
      <c r="M1" s="44"/>
      <c r="N1" s="45"/>
      <c r="O1" s="44" t="s">
        <v>47</v>
      </c>
      <c r="P1" s="44"/>
      <c r="Q1" s="45"/>
      <c r="R1" s="44" t="s">
        <v>48</v>
      </c>
      <c r="S1" s="44"/>
      <c r="T1" s="45"/>
      <c r="U1" s="44" t="s">
        <v>49</v>
      </c>
      <c r="V1" s="44"/>
      <c r="W1" s="45"/>
      <c r="X1" s="72" t="s">
        <v>50</v>
      </c>
      <c r="Y1" s="72"/>
      <c r="Z1" s="73"/>
      <c r="AA1" s="72" t="s">
        <v>51</v>
      </c>
      <c r="AB1" s="72"/>
      <c r="AC1" s="73"/>
      <c r="AD1" s="44" t="s">
        <v>52</v>
      </c>
      <c r="AE1" s="44"/>
      <c r="AF1" s="45"/>
      <c r="AG1" s="44" t="s">
        <v>53</v>
      </c>
      <c r="AH1" s="44"/>
      <c r="AI1" s="45"/>
      <c r="AJ1" s="44" t="s">
        <v>56</v>
      </c>
      <c r="AK1" s="44"/>
      <c r="AL1" s="45"/>
    </row>
    <row r="2" spans="1:38" x14ac:dyDescent="0.35">
      <c r="A2" s="122" t="s">
        <v>54</v>
      </c>
      <c r="B2" s="123"/>
      <c r="C2" s="123"/>
      <c r="D2" s="123"/>
      <c r="E2" s="123"/>
      <c r="F2" s="123"/>
      <c r="G2" s="123"/>
      <c r="H2" s="123"/>
      <c r="I2" s="74"/>
      <c r="J2" s="74"/>
      <c r="K2" s="75"/>
      <c r="L2" s="103"/>
      <c r="M2" s="46"/>
      <c r="N2" s="47"/>
      <c r="O2" s="46"/>
      <c r="P2" s="46"/>
      <c r="Q2" s="47"/>
      <c r="R2" s="46"/>
      <c r="S2" s="46"/>
      <c r="T2" s="47"/>
      <c r="U2" s="46"/>
      <c r="V2" s="46"/>
      <c r="W2" s="47"/>
      <c r="X2" s="74"/>
      <c r="Y2" s="74"/>
      <c r="Z2" s="75"/>
      <c r="AA2" s="74"/>
      <c r="AB2" s="74"/>
      <c r="AC2" s="75"/>
      <c r="AD2" s="46"/>
      <c r="AE2" s="46"/>
      <c r="AF2" s="47"/>
      <c r="AG2" s="46"/>
      <c r="AH2" s="46"/>
      <c r="AI2" s="47"/>
      <c r="AJ2" s="46"/>
      <c r="AK2" s="46"/>
      <c r="AL2" s="47"/>
    </row>
    <row r="3" spans="1:38" ht="15" customHeight="1" x14ac:dyDescent="0.35">
      <c r="A3" s="122" t="s">
        <v>55</v>
      </c>
      <c r="B3" s="123"/>
      <c r="C3" s="123"/>
      <c r="D3" s="123"/>
      <c r="E3" s="123"/>
      <c r="F3" s="123"/>
      <c r="G3" s="123"/>
      <c r="H3" s="123"/>
      <c r="I3" s="74"/>
      <c r="J3" s="74"/>
      <c r="K3" s="75"/>
      <c r="L3" s="103"/>
      <c r="M3" s="46"/>
      <c r="N3" s="47"/>
      <c r="O3" s="46"/>
      <c r="P3" s="46"/>
      <c r="Q3" s="47"/>
      <c r="R3" s="46"/>
      <c r="S3" s="46"/>
      <c r="T3" s="47"/>
      <c r="U3" s="46"/>
      <c r="V3" s="46"/>
      <c r="W3" s="47"/>
      <c r="X3" s="74"/>
      <c r="Y3" s="74"/>
      <c r="Z3" s="75"/>
      <c r="AA3" s="74"/>
      <c r="AB3" s="74"/>
      <c r="AC3" s="75"/>
      <c r="AD3" s="46"/>
      <c r="AE3" s="46"/>
      <c r="AF3" s="47"/>
      <c r="AG3" s="46"/>
      <c r="AH3" s="46"/>
      <c r="AI3" s="47"/>
      <c r="AJ3" s="46"/>
      <c r="AK3" s="46"/>
      <c r="AL3" s="47"/>
    </row>
    <row r="4" spans="1:38" ht="15" thickBot="1" x14ac:dyDescent="0.4">
      <c r="A4" s="124" t="s">
        <v>28</v>
      </c>
      <c r="B4" s="125"/>
      <c r="C4" s="125"/>
      <c r="D4" s="125"/>
      <c r="E4" s="125"/>
      <c r="F4" s="125"/>
      <c r="G4" s="125"/>
      <c r="H4" s="125"/>
      <c r="I4" s="76"/>
      <c r="J4" s="76"/>
      <c r="K4" s="77"/>
      <c r="L4" s="104"/>
      <c r="M4" s="48"/>
      <c r="N4" s="49"/>
      <c r="O4" s="48"/>
      <c r="P4" s="48"/>
      <c r="Q4" s="49"/>
      <c r="R4" s="48"/>
      <c r="S4" s="48"/>
      <c r="T4" s="49"/>
      <c r="U4" s="48"/>
      <c r="V4" s="48"/>
      <c r="W4" s="49"/>
      <c r="X4" s="76"/>
      <c r="Y4" s="76"/>
      <c r="Z4" s="77"/>
      <c r="AA4" s="76"/>
      <c r="AB4" s="76"/>
      <c r="AC4" s="77"/>
      <c r="AD4" s="48"/>
      <c r="AE4" s="48"/>
      <c r="AF4" s="49"/>
      <c r="AG4" s="48"/>
      <c r="AH4" s="48"/>
      <c r="AI4" s="49"/>
      <c r="AJ4" s="48"/>
      <c r="AK4" s="48"/>
      <c r="AL4" s="49"/>
    </row>
    <row r="5" spans="1:38" ht="15" thickBot="1" x14ac:dyDescent="0.4">
      <c r="A5" s="101" t="s">
        <v>29</v>
      </c>
      <c r="B5" s="50"/>
      <c r="C5" s="50"/>
      <c r="D5" s="50"/>
      <c r="E5" s="50"/>
      <c r="F5" s="50"/>
      <c r="G5" s="50"/>
      <c r="H5" s="50"/>
      <c r="I5" s="50"/>
      <c r="J5" s="50"/>
      <c r="K5" s="51"/>
      <c r="L5" s="101"/>
      <c r="M5" s="50"/>
      <c r="N5" s="51"/>
      <c r="O5" s="50"/>
      <c r="P5" s="50"/>
      <c r="Q5" s="51"/>
      <c r="R5" s="50"/>
      <c r="S5" s="50"/>
      <c r="T5" s="51"/>
      <c r="U5" s="50"/>
      <c r="V5" s="50"/>
      <c r="W5" s="51"/>
      <c r="X5" s="50"/>
      <c r="Y5" s="50"/>
      <c r="Z5" s="51"/>
      <c r="AA5" s="50"/>
      <c r="AB5" s="50"/>
      <c r="AC5" s="51"/>
      <c r="AD5" s="50"/>
      <c r="AE5" s="50"/>
      <c r="AF5" s="51"/>
      <c r="AG5" s="50"/>
      <c r="AH5" s="50"/>
      <c r="AI5" s="51"/>
      <c r="AJ5" s="50"/>
      <c r="AK5" s="50"/>
      <c r="AL5" s="51"/>
    </row>
    <row r="6" spans="1:38" ht="14.5" customHeight="1" x14ac:dyDescent="0.35">
      <c r="A6" s="137" t="s">
        <v>0</v>
      </c>
      <c r="B6" s="138"/>
      <c r="C6" s="141" t="s">
        <v>1</v>
      </c>
      <c r="D6" s="142"/>
      <c r="E6" s="145" t="s">
        <v>2</v>
      </c>
      <c r="F6" s="142" t="s">
        <v>3</v>
      </c>
      <c r="G6" s="138"/>
      <c r="H6" s="147" t="s">
        <v>4</v>
      </c>
      <c r="I6" s="52" t="s">
        <v>10</v>
      </c>
      <c r="J6" s="53"/>
      <c r="K6" s="33" t="s">
        <v>5</v>
      </c>
      <c r="L6" s="82" t="s">
        <v>10</v>
      </c>
      <c r="M6" s="53"/>
      <c r="N6" s="33" t="s">
        <v>5</v>
      </c>
      <c r="O6" s="52" t="s">
        <v>10</v>
      </c>
      <c r="P6" s="53"/>
      <c r="Q6" s="33" t="s">
        <v>5</v>
      </c>
      <c r="R6" s="52" t="s">
        <v>10</v>
      </c>
      <c r="S6" s="53"/>
      <c r="T6" s="33" t="s">
        <v>5</v>
      </c>
      <c r="U6" s="52" t="s">
        <v>10</v>
      </c>
      <c r="V6" s="53"/>
      <c r="W6" s="33" t="s">
        <v>5</v>
      </c>
      <c r="X6" s="52" t="s">
        <v>10</v>
      </c>
      <c r="Y6" s="53"/>
      <c r="Z6" s="33" t="s">
        <v>5</v>
      </c>
      <c r="AA6" s="52" t="s">
        <v>10</v>
      </c>
      <c r="AB6" s="53"/>
      <c r="AC6" s="33" t="s">
        <v>5</v>
      </c>
      <c r="AD6" s="52" t="s">
        <v>10</v>
      </c>
      <c r="AE6" s="53"/>
      <c r="AF6" s="33" t="s">
        <v>5</v>
      </c>
      <c r="AG6" s="52" t="s">
        <v>10</v>
      </c>
      <c r="AH6" s="53"/>
      <c r="AI6" s="33" t="s">
        <v>5</v>
      </c>
      <c r="AJ6" s="52" t="s">
        <v>10</v>
      </c>
      <c r="AK6" s="53"/>
      <c r="AL6" s="33" t="s">
        <v>5</v>
      </c>
    </row>
    <row r="7" spans="1:38" x14ac:dyDescent="0.35">
      <c r="A7" s="139"/>
      <c r="B7" s="140"/>
      <c r="C7" s="143"/>
      <c r="D7" s="144"/>
      <c r="E7" s="146"/>
      <c r="F7" s="144"/>
      <c r="G7" s="140"/>
      <c r="H7" s="148"/>
      <c r="I7" s="54"/>
      <c r="J7" s="55"/>
      <c r="K7" s="34"/>
      <c r="L7" s="83"/>
      <c r="M7" s="84"/>
      <c r="N7" s="85"/>
      <c r="O7" s="54"/>
      <c r="P7" s="55"/>
      <c r="Q7" s="34"/>
      <c r="R7" s="54"/>
      <c r="S7" s="55"/>
      <c r="T7" s="34"/>
      <c r="U7" s="54"/>
      <c r="V7" s="55"/>
      <c r="W7" s="34"/>
      <c r="X7" s="54"/>
      <c r="Y7" s="55"/>
      <c r="Z7" s="34"/>
      <c r="AA7" s="54"/>
      <c r="AB7" s="55"/>
      <c r="AC7" s="34"/>
      <c r="AD7" s="54"/>
      <c r="AE7" s="55"/>
      <c r="AF7" s="34"/>
      <c r="AG7" s="54"/>
      <c r="AH7" s="55"/>
      <c r="AI7" s="34"/>
      <c r="AJ7" s="54"/>
      <c r="AK7" s="55"/>
      <c r="AL7" s="34"/>
    </row>
    <row r="8" spans="1:38" ht="27.75" customHeight="1" x14ac:dyDescent="0.35">
      <c r="A8" s="115" t="s">
        <v>11</v>
      </c>
      <c r="B8" s="110"/>
      <c r="C8" s="136" t="s">
        <v>27</v>
      </c>
      <c r="D8" s="136"/>
      <c r="E8" s="149" t="s">
        <v>6</v>
      </c>
      <c r="F8" s="150">
        <v>24700</v>
      </c>
      <c r="G8" s="150"/>
      <c r="H8" s="150" t="s">
        <v>7</v>
      </c>
      <c r="I8" s="35">
        <v>0.21959999999999999</v>
      </c>
      <c r="J8" s="35"/>
      <c r="K8" s="36">
        <f>$F8*I8</f>
        <v>5424.12</v>
      </c>
      <c r="L8" s="86">
        <v>0.3</v>
      </c>
      <c r="M8" s="58"/>
      <c r="N8" s="61">
        <f>$F8*L8</f>
        <v>7410</v>
      </c>
      <c r="O8" s="35">
        <v>0</v>
      </c>
      <c r="P8" s="35"/>
      <c r="Q8" s="36">
        <f>$F8*O8</f>
        <v>0</v>
      </c>
      <c r="R8" s="35">
        <v>0.45</v>
      </c>
      <c r="S8" s="35"/>
      <c r="T8" s="36">
        <f>$F8*R8</f>
        <v>11115</v>
      </c>
      <c r="U8" s="35">
        <v>0.32</v>
      </c>
      <c r="V8" s="35"/>
      <c r="W8" s="36">
        <f>$F8*U8</f>
        <v>7904</v>
      </c>
      <c r="X8" s="35">
        <v>0</v>
      </c>
      <c r="Y8" s="35"/>
      <c r="Z8" s="36">
        <f>$F8*X8</f>
        <v>0</v>
      </c>
      <c r="AA8" s="35">
        <v>0.28000000000000003</v>
      </c>
      <c r="AB8" s="35"/>
      <c r="AC8" s="36">
        <f>$F8*AA8</f>
        <v>6916.0000000000009</v>
      </c>
      <c r="AD8" s="35">
        <v>0.29749999999999999</v>
      </c>
      <c r="AE8" s="35"/>
      <c r="AF8" s="36">
        <f>$F8*AD8</f>
        <v>7348.25</v>
      </c>
      <c r="AG8" s="35">
        <v>0.84599999999999997</v>
      </c>
      <c r="AH8" s="35"/>
      <c r="AI8" s="36">
        <f>$F8*AG8</f>
        <v>20896.2</v>
      </c>
      <c r="AJ8" s="35">
        <v>0.25</v>
      </c>
      <c r="AK8" s="35"/>
      <c r="AL8" s="36">
        <f>$F8*AJ8</f>
        <v>6175</v>
      </c>
    </row>
    <row r="9" spans="1:38" x14ac:dyDescent="0.35">
      <c r="A9" s="115"/>
      <c r="B9" s="110"/>
      <c r="C9" s="136">
        <v>100719</v>
      </c>
      <c r="D9" s="136"/>
      <c r="E9" s="149"/>
      <c r="F9" s="150"/>
      <c r="G9" s="150"/>
      <c r="H9" s="150"/>
      <c r="I9" s="35"/>
      <c r="J9" s="35"/>
      <c r="K9" s="36"/>
      <c r="L9" s="87"/>
      <c r="M9" s="60"/>
      <c r="N9" s="62"/>
      <c r="O9" s="35"/>
      <c r="P9" s="35"/>
      <c r="Q9" s="36"/>
      <c r="R9" s="35"/>
      <c r="S9" s="35"/>
      <c r="T9" s="36"/>
      <c r="U9" s="35"/>
      <c r="V9" s="35"/>
      <c r="W9" s="36"/>
      <c r="X9" s="35"/>
      <c r="Y9" s="35"/>
      <c r="Z9" s="36"/>
      <c r="AA9" s="35"/>
      <c r="AB9" s="35"/>
      <c r="AC9" s="36"/>
      <c r="AD9" s="35"/>
      <c r="AE9" s="35"/>
      <c r="AF9" s="36"/>
      <c r="AG9" s="35"/>
      <c r="AH9" s="35"/>
      <c r="AI9" s="36"/>
      <c r="AJ9" s="35"/>
      <c r="AK9" s="35"/>
      <c r="AL9" s="36"/>
    </row>
    <row r="10" spans="1:38" ht="14.5" customHeight="1" x14ac:dyDescent="0.35">
      <c r="A10" s="115"/>
      <c r="B10" s="110"/>
      <c r="C10" s="110"/>
      <c r="D10" s="110"/>
      <c r="E10" s="110"/>
      <c r="F10" s="110"/>
      <c r="G10" s="110"/>
      <c r="H10" s="110"/>
      <c r="I10" s="56" t="s">
        <v>23</v>
      </c>
      <c r="J10" s="56"/>
      <c r="K10" s="17">
        <f>SUM(K8)</f>
        <v>5424.12</v>
      </c>
      <c r="L10" s="96" t="s">
        <v>23</v>
      </c>
      <c r="M10" s="26"/>
      <c r="N10" s="4">
        <f>SUM(N8)</f>
        <v>7410</v>
      </c>
      <c r="O10" s="56" t="s">
        <v>23</v>
      </c>
      <c r="P10" s="56"/>
      <c r="Q10" s="4">
        <f>SUM(Q8)</f>
        <v>0</v>
      </c>
      <c r="R10" s="56" t="s">
        <v>23</v>
      </c>
      <c r="S10" s="56"/>
      <c r="T10" s="4">
        <f>SUM(T8)</f>
        <v>11115</v>
      </c>
      <c r="U10" s="56" t="s">
        <v>23</v>
      </c>
      <c r="V10" s="56"/>
      <c r="W10" s="4">
        <f>SUM(W8)</f>
        <v>7904</v>
      </c>
      <c r="X10" s="56" t="s">
        <v>23</v>
      </c>
      <c r="Y10" s="56"/>
      <c r="Z10" s="4">
        <f>SUM(Z8)</f>
        <v>0</v>
      </c>
      <c r="AA10" s="56" t="s">
        <v>23</v>
      </c>
      <c r="AB10" s="56"/>
      <c r="AC10" s="4">
        <f>SUM(AC8)</f>
        <v>6916.0000000000009</v>
      </c>
      <c r="AD10" s="56" t="s">
        <v>23</v>
      </c>
      <c r="AE10" s="56"/>
      <c r="AF10" s="4">
        <f>SUM(AF8)</f>
        <v>7348.25</v>
      </c>
      <c r="AG10" s="56" t="s">
        <v>23</v>
      </c>
      <c r="AH10" s="56"/>
      <c r="AI10" s="4">
        <f>SUM(AI8)</f>
        <v>20896.2</v>
      </c>
      <c r="AJ10" s="56" t="s">
        <v>23</v>
      </c>
      <c r="AK10" s="56"/>
      <c r="AL10" s="4">
        <f>SUM(AL8)</f>
        <v>6175</v>
      </c>
    </row>
    <row r="11" spans="1:38" ht="32" customHeight="1" x14ac:dyDescent="0.35">
      <c r="A11" s="134" t="s">
        <v>12</v>
      </c>
      <c r="B11" s="135"/>
      <c r="C11" s="118" t="s">
        <v>32</v>
      </c>
      <c r="D11" s="118"/>
      <c r="E11" s="126" t="s">
        <v>6</v>
      </c>
      <c r="F11" s="128">
        <v>288200</v>
      </c>
      <c r="G11" s="129"/>
      <c r="H11" s="132" t="s">
        <v>7</v>
      </c>
      <c r="I11" s="57">
        <v>0.1978</v>
      </c>
      <c r="J11" s="58"/>
      <c r="K11" s="61">
        <f>$F11*I11</f>
        <v>57005.96</v>
      </c>
      <c r="L11" s="86">
        <v>0.24</v>
      </c>
      <c r="M11" s="58"/>
      <c r="N11" s="61">
        <f>$F11*L11</f>
        <v>69168</v>
      </c>
      <c r="O11" s="57">
        <v>0</v>
      </c>
      <c r="P11" s="58"/>
      <c r="Q11" s="61">
        <f>$F11*O11</f>
        <v>0</v>
      </c>
      <c r="R11" s="57">
        <v>0.33</v>
      </c>
      <c r="S11" s="58"/>
      <c r="T11" s="61">
        <f>$F11*R11</f>
        <v>95106</v>
      </c>
      <c r="U11" s="57">
        <v>0.3</v>
      </c>
      <c r="V11" s="58"/>
      <c r="W11" s="61">
        <f>$F11*U11</f>
        <v>86460</v>
      </c>
      <c r="X11" s="57">
        <v>0</v>
      </c>
      <c r="Y11" s="58"/>
      <c r="Z11" s="61">
        <f>$F11*X11</f>
        <v>0</v>
      </c>
      <c r="AA11" s="57">
        <v>0.25</v>
      </c>
      <c r="AB11" s="58"/>
      <c r="AC11" s="61">
        <f>$F11*AA11</f>
        <v>72050</v>
      </c>
      <c r="AD11" s="57">
        <v>0.27750000000000002</v>
      </c>
      <c r="AE11" s="58"/>
      <c r="AF11" s="61">
        <f>$F11*AD11</f>
        <v>79975.5</v>
      </c>
      <c r="AG11" s="57">
        <v>0.749</v>
      </c>
      <c r="AH11" s="58"/>
      <c r="AI11" s="61">
        <f>$F11*AG11</f>
        <v>215861.8</v>
      </c>
      <c r="AJ11" s="57">
        <v>0.23</v>
      </c>
      <c r="AK11" s="58"/>
      <c r="AL11" s="61">
        <f>$F11*AJ11</f>
        <v>66286</v>
      </c>
    </row>
    <row r="12" spans="1:38" ht="20.25" customHeight="1" x14ac:dyDescent="0.35">
      <c r="A12" s="134"/>
      <c r="B12" s="135"/>
      <c r="C12" s="119">
        <v>200984</v>
      </c>
      <c r="D12" s="119"/>
      <c r="E12" s="127"/>
      <c r="F12" s="130"/>
      <c r="G12" s="131"/>
      <c r="H12" s="133"/>
      <c r="I12" s="59"/>
      <c r="J12" s="60"/>
      <c r="K12" s="62"/>
      <c r="L12" s="87"/>
      <c r="M12" s="60"/>
      <c r="N12" s="62"/>
      <c r="O12" s="59"/>
      <c r="P12" s="60"/>
      <c r="Q12" s="62"/>
      <c r="R12" s="59"/>
      <c r="S12" s="60"/>
      <c r="T12" s="62"/>
      <c r="U12" s="59"/>
      <c r="V12" s="60"/>
      <c r="W12" s="62"/>
      <c r="X12" s="59"/>
      <c r="Y12" s="60"/>
      <c r="Z12" s="62"/>
      <c r="AA12" s="59"/>
      <c r="AB12" s="60"/>
      <c r="AC12" s="62"/>
      <c r="AD12" s="59"/>
      <c r="AE12" s="60"/>
      <c r="AF12" s="62"/>
      <c r="AG12" s="59"/>
      <c r="AH12" s="60"/>
      <c r="AI12" s="62"/>
      <c r="AJ12" s="59"/>
      <c r="AK12" s="60"/>
      <c r="AL12" s="62"/>
    </row>
    <row r="13" spans="1:38" ht="16.5" customHeight="1" x14ac:dyDescent="0.35">
      <c r="A13" s="155"/>
      <c r="B13" s="156"/>
      <c r="C13" s="156"/>
      <c r="D13" s="156"/>
      <c r="E13" s="156"/>
      <c r="F13" s="156"/>
      <c r="G13" s="156"/>
      <c r="H13" s="156"/>
      <c r="I13" s="56" t="s">
        <v>23</v>
      </c>
      <c r="J13" s="56"/>
      <c r="K13" s="18">
        <f>SUM(K11)</f>
        <v>57005.96</v>
      </c>
      <c r="L13" s="96" t="s">
        <v>23</v>
      </c>
      <c r="M13" s="26"/>
      <c r="N13" s="5">
        <f>SUM(N11)</f>
        <v>69168</v>
      </c>
      <c r="O13" s="56" t="s">
        <v>23</v>
      </c>
      <c r="P13" s="56"/>
      <c r="Q13" s="5">
        <f>SUM(Q11)</f>
        <v>0</v>
      </c>
      <c r="R13" s="56" t="s">
        <v>23</v>
      </c>
      <c r="S13" s="56"/>
      <c r="T13" s="5">
        <f>SUM(T11)</f>
        <v>95106</v>
      </c>
      <c r="U13" s="56" t="s">
        <v>23</v>
      </c>
      <c r="V13" s="56"/>
      <c r="W13" s="5">
        <f>SUM(W11)</f>
        <v>86460</v>
      </c>
      <c r="X13" s="56" t="s">
        <v>23</v>
      </c>
      <c r="Y13" s="56"/>
      <c r="Z13" s="5">
        <f>SUM(Z11)</f>
        <v>0</v>
      </c>
      <c r="AA13" s="56" t="s">
        <v>23</v>
      </c>
      <c r="AB13" s="56"/>
      <c r="AC13" s="5">
        <f>SUM(AC11)</f>
        <v>72050</v>
      </c>
      <c r="AD13" s="56" t="s">
        <v>23</v>
      </c>
      <c r="AE13" s="56"/>
      <c r="AF13" s="5">
        <f>SUM(AF11)</f>
        <v>79975.5</v>
      </c>
      <c r="AG13" s="56" t="s">
        <v>23</v>
      </c>
      <c r="AH13" s="56"/>
      <c r="AI13" s="5">
        <f>SUM(AI11)</f>
        <v>215861.8</v>
      </c>
      <c r="AJ13" s="56" t="s">
        <v>23</v>
      </c>
      <c r="AK13" s="56"/>
      <c r="AL13" s="5">
        <f>SUM(AL11)</f>
        <v>66286</v>
      </c>
    </row>
    <row r="14" spans="1:38" ht="30" customHeight="1" x14ac:dyDescent="0.35">
      <c r="A14" s="116" t="s">
        <v>13</v>
      </c>
      <c r="B14" s="107"/>
      <c r="C14" s="107" t="s">
        <v>34</v>
      </c>
      <c r="D14" s="107"/>
      <c r="E14" s="3" t="s">
        <v>6</v>
      </c>
      <c r="F14" s="120">
        <v>204000</v>
      </c>
      <c r="G14" s="121"/>
      <c r="H14" s="3" t="s">
        <v>7</v>
      </c>
      <c r="I14" s="63">
        <v>0.20880000000000001</v>
      </c>
      <c r="J14" s="64"/>
      <c r="K14" s="6">
        <f>$F14*I14</f>
        <v>42595.200000000004</v>
      </c>
      <c r="L14" s="97">
        <v>0.28000000000000003</v>
      </c>
      <c r="M14" s="64"/>
      <c r="N14" s="6">
        <f>$F14*L14</f>
        <v>57120.000000000007</v>
      </c>
      <c r="O14" s="63">
        <v>0</v>
      </c>
      <c r="P14" s="64"/>
      <c r="Q14" s="6">
        <f>$F14*O14</f>
        <v>0</v>
      </c>
      <c r="R14" s="63">
        <v>0.33</v>
      </c>
      <c r="S14" s="64"/>
      <c r="T14" s="6">
        <f>$F14*R14</f>
        <v>67320</v>
      </c>
      <c r="U14" s="63">
        <v>0.3</v>
      </c>
      <c r="V14" s="64"/>
      <c r="W14" s="6">
        <f>$F14*U14</f>
        <v>61200</v>
      </c>
      <c r="X14" s="63">
        <v>0</v>
      </c>
      <c r="Y14" s="64"/>
      <c r="Z14" s="6">
        <f>$F14*X14</f>
        <v>0</v>
      </c>
      <c r="AA14" s="63">
        <v>0</v>
      </c>
      <c r="AB14" s="64"/>
      <c r="AC14" s="6">
        <f>$F14*AA14</f>
        <v>0</v>
      </c>
      <c r="AD14" s="63">
        <v>0.27550000000000002</v>
      </c>
      <c r="AE14" s="64"/>
      <c r="AF14" s="6">
        <f>$F14*AD14</f>
        <v>56202.000000000007</v>
      </c>
      <c r="AG14" s="63">
        <v>0.749</v>
      </c>
      <c r="AH14" s="64"/>
      <c r="AI14" s="6">
        <f>$F14*AG14</f>
        <v>152796</v>
      </c>
      <c r="AJ14" s="63">
        <v>0.25</v>
      </c>
      <c r="AK14" s="64"/>
      <c r="AL14" s="6">
        <f>$F14*AJ14</f>
        <v>51000</v>
      </c>
    </row>
    <row r="15" spans="1:38" ht="23" customHeight="1" x14ac:dyDescent="0.35">
      <c r="A15" s="117"/>
      <c r="B15" s="109"/>
      <c r="C15" s="109">
        <v>220220</v>
      </c>
      <c r="D15" s="109"/>
      <c r="E15" s="12" t="s">
        <v>35</v>
      </c>
      <c r="F15" s="120">
        <v>94</v>
      </c>
      <c r="G15" s="121"/>
      <c r="H15" s="12" t="s">
        <v>36</v>
      </c>
      <c r="I15" s="63">
        <v>58.5</v>
      </c>
      <c r="J15" s="64"/>
      <c r="K15" s="11">
        <f>$F15*I15</f>
        <v>5499</v>
      </c>
      <c r="L15" s="97">
        <v>320</v>
      </c>
      <c r="M15" s="64"/>
      <c r="N15" s="11">
        <f>$F15*L15</f>
        <v>30080</v>
      </c>
      <c r="O15" s="63">
        <v>0</v>
      </c>
      <c r="P15" s="64"/>
      <c r="Q15" s="11">
        <f>$F15*O15</f>
        <v>0</v>
      </c>
      <c r="R15" s="63">
        <v>0.55000000000000004</v>
      </c>
      <c r="S15" s="64"/>
      <c r="T15" s="11">
        <f>$F15*R15</f>
        <v>51.7</v>
      </c>
      <c r="U15" s="63">
        <v>60</v>
      </c>
      <c r="V15" s="64"/>
      <c r="W15" s="11">
        <f>$F15*U15</f>
        <v>5640</v>
      </c>
      <c r="X15" s="63">
        <v>0</v>
      </c>
      <c r="Y15" s="64"/>
      <c r="Z15" s="11">
        <f>$F15*X15</f>
        <v>0</v>
      </c>
      <c r="AA15" s="63">
        <v>0</v>
      </c>
      <c r="AB15" s="64"/>
      <c r="AC15" s="11">
        <f>$F15*AA15</f>
        <v>0</v>
      </c>
      <c r="AD15" s="63">
        <v>90</v>
      </c>
      <c r="AE15" s="64"/>
      <c r="AF15" s="11">
        <f>$F15*AD15</f>
        <v>8460</v>
      </c>
      <c r="AG15" s="63">
        <v>400</v>
      </c>
      <c r="AH15" s="64"/>
      <c r="AI15" s="11">
        <f>$F15*AG15</f>
        <v>37600</v>
      </c>
      <c r="AJ15" s="63">
        <v>85</v>
      </c>
      <c r="AK15" s="64"/>
      <c r="AL15" s="11">
        <f>$F15*AJ15</f>
        <v>7990</v>
      </c>
    </row>
    <row r="16" spans="1:38" ht="16.5" customHeight="1" x14ac:dyDescent="0.35">
      <c r="A16" s="111" t="s">
        <v>38</v>
      </c>
      <c r="B16" s="112"/>
      <c r="C16" s="112"/>
      <c r="D16" s="112"/>
      <c r="E16" s="112"/>
      <c r="F16" s="112"/>
      <c r="G16" s="112"/>
      <c r="H16" s="113"/>
      <c r="I16" s="65" t="s">
        <v>23</v>
      </c>
      <c r="J16" s="66"/>
      <c r="K16" s="19">
        <f>SUM(K14:K15)</f>
        <v>48094.200000000004</v>
      </c>
      <c r="L16" s="105" t="s">
        <v>23</v>
      </c>
      <c r="M16" s="66"/>
      <c r="N16" s="7">
        <f>SUM(N14:N15)</f>
        <v>87200</v>
      </c>
      <c r="O16" s="65" t="s">
        <v>23</v>
      </c>
      <c r="P16" s="66"/>
      <c r="Q16" s="7">
        <f>SUM(Q14:Q15)</f>
        <v>0</v>
      </c>
      <c r="R16" s="65" t="s">
        <v>23</v>
      </c>
      <c r="S16" s="66"/>
      <c r="T16" s="7">
        <f>SUM(T14:T15)</f>
        <v>67371.7</v>
      </c>
      <c r="U16" s="65" t="s">
        <v>23</v>
      </c>
      <c r="V16" s="66"/>
      <c r="W16" s="7">
        <f>SUM(W14:W15)</f>
        <v>66840</v>
      </c>
      <c r="X16" s="65" t="s">
        <v>23</v>
      </c>
      <c r="Y16" s="66"/>
      <c r="Z16" s="7">
        <f>SUM(Z14:Z15)</f>
        <v>0</v>
      </c>
      <c r="AA16" s="65" t="s">
        <v>23</v>
      </c>
      <c r="AB16" s="66"/>
      <c r="AC16" s="7">
        <f>SUM(AC14:AC15)</f>
        <v>0</v>
      </c>
      <c r="AD16" s="65" t="s">
        <v>23</v>
      </c>
      <c r="AE16" s="66"/>
      <c r="AF16" s="7">
        <f>SUM(AF14:AF15)</f>
        <v>64662.000000000007</v>
      </c>
      <c r="AG16" s="65" t="s">
        <v>23</v>
      </c>
      <c r="AH16" s="66"/>
      <c r="AI16" s="7">
        <f>SUM(AI14:AI15)</f>
        <v>190396</v>
      </c>
      <c r="AJ16" s="65" t="s">
        <v>23</v>
      </c>
      <c r="AK16" s="66"/>
      <c r="AL16" s="7">
        <f>SUM(AL14:AL15)</f>
        <v>58990</v>
      </c>
    </row>
    <row r="17" spans="1:38" ht="30" customHeight="1" x14ac:dyDescent="0.35">
      <c r="A17" s="116" t="s">
        <v>14</v>
      </c>
      <c r="B17" s="107"/>
      <c r="C17" s="107" t="s">
        <v>37</v>
      </c>
      <c r="D17" s="107"/>
      <c r="E17" s="107" t="s">
        <v>6</v>
      </c>
      <c r="F17" s="154">
        <v>250277</v>
      </c>
      <c r="G17" s="154"/>
      <c r="H17" s="107" t="s">
        <v>7</v>
      </c>
      <c r="I17" s="67">
        <v>0.2069</v>
      </c>
      <c r="J17" s="67"/>
      <c r="K17" s="69">
        <f>$F17*I17</f>
        <v>51782.311300000001</v>
      </c>
      <c r="L17" s="98">
        <v>0.24</v>
      </c>
      <c r="M17" s="41"/>
      <c r="N17" s="106">
        <f>$F17*L17</f>
        <v>60066.479999999996</v>
      </c>
      <c r="O17" s="67">
        <v>0</v>
      </c>
      <c r="P17" s="67"/>
      <c r="Q17" s="69">
        <f>$F17*O17</f>
        <v>0</v>
      </c>
      <c r="R17" s="67">
        <v>0.45</v>
      </c>
      <c r="S17" s="67"/>
      <c r="T17" s="69">
        <f>$F17*R17</f>
        <v>112624.65000000001</v>
      </c>
      <c r="U17" s="67">
        <v>0.32</v>
      </c>
      <c r="V17" s="67"/>
      <c r="W17" s="69">
        <f>$F17*U17</f>
        <v>80088.639999999999</v>
      </c>
      <c r="X17" s="67">
        <v>0.29499999999999998</v>
      </c>
      <c r="Y17" s="67"/>
      <c r="Z17" s="69">
        <f>$F17*X17</f>
        <v>73831.714999999997</v>
      </c>
      <c r="AA17" s="67">
        <v>0.25</v>
      </c>
      <c r="AB17" s="67"/>
      <c r="AC17" s="69">
        <f>$F17*AA17</f>
        <v>62569.25</v>
      </c>
      <c r="AD17" s="67">
        <v>0.26750000000000002</v>
      </c>
      <c r="AE17" s="67"/>
      <c r="AF17" s="69">
        <f>$F17*AD17</f>
        <v>66949.097500000003</v>
      </c>
      <c r="AG17" s="67">
        <v>0.749</v>
      </c>
      <c r="AH17" s="67"/>
      <c r="AI17" s="69">
        <f>$F17*AG17</f>
        <v>187457.473</v>
      </c>
      <c r="AJ17" s="67">
        <v>0.24</v>
      </c>
      <c r="AK17" s="67"/>
      <c r="AL17" s="69">
        <f>$F17*AJ17</f>
        <v>60066.479999999996</v>
      </c>
    </row>
    <row r="18" spans="1:38" ht="17.25" customHeight="1" x14ac:dyDescent="0.35">
      <c r="A18" s="117"/>
      <c r="B18" s="109"/>
      <c r="C18" s="108">
        <v>301739</v>
      </c>
      <c r="D18" s="108"/>
      <c r="E18" s="109"/>
      <c r="F18" s="161"/>
      <c r="G18" s="161"/>
      <c r="H18" s="109"/>
      <c r="I18" s="68"/>
      <c r="J18" s="68"/>
      <c r="K18" s="70"/>
      <c r="L18" s="99"/>
      <c r="M18" s="100"/>
      <c r="N18" s="69"/>
      <c r="O18" s="68"/>
      <c r="P18" s="68"/>
      <c r="Q18" s="70"/>
      <c r="R18" s="68"/>
      <c r="S18" s="68"/>
      <c r="T18" s="70"/>
      <c r="U18" s="68"/>
      <c r="V18" s="68"/>
      <c r="W18" s="70"/>
      <c r="X18" s="68"/>
      <c r="Y18" s="68"/>
      <c r="Z18" s="70"/>
      <c r="AA18" s="68"/>
      <c r="AB18" s="68"/>
      <c r="AC18" s="70"/>
      <c r="AD18" s="68"/>
      <c r="AE18" s="68"/>
      <c r="AF18" s="70"/>
      <c r="AG18" s="68"/>
      <c r="AH18" s="68"/>
      <c r="AI18" s="70"/>
      <c r="AJ18" s="68"/>
      <c r="AK18" s="68"/>
      <c r="AL18" s="70"/>
    </row>
    <row r="19" spans="1:38" ht="17.25" customHeight="1" x14ac:dyDescent="0.35">
      <c r="A19" s="111"/>
      <c r="B19" s="112"/>
      <c r="C19" s="112"/>
      <c r="D19" s="112"/>
      <c r="E19" s="112"/>
      <c r="F19" s="112"/>
      <c r="G19" s="112"/>
      <c r="H19" s="112"/>
      <c r="I19" s="71" t="s">
        <v>23</v>
      </c>
      <c r="J19" s="71"/>
      <c r="K19" s="18">
        <f>SUM(K17)</f>
        <v>51782.311300000001</v>
      </c>
      <c r="L19" s="96" t="s">
        <v>23</v>
      </c>
      <c r="M19" s="26"/>
      <c r="N19" s="5">
        <f>SUM(N17)</f>
        <v>60066.479999999996</v>
      </c>
      <c r="O19" s="71" t="s">
        <v>23</v>
      </c>
      <c r="P19" s="71"/>
      <c r="Q19" s="5">
        <f>SUM(Q17)</f>
        <v>0</v>
      </c>
      <c r="R19" s="71" t="s">
        <v>23</v>
      </c>
      <c r="S19" s="71"/>
      <c r="T19" s="5">
        <f>SUM(T17)</f>
        <v>112624.65000000001</v>
      </c>
      <c r="U19" s="71" t="s">
        <v>23</v>
      </c>
      <c r="V19" s="71"/>
      <c r="W19" s="5">
        <f>SUM(W17)</f>
        <v>80088.639999999999</v>
      </c>
      <c r="X19" s="71" t="s">
        <v>23</v>
      </c>
      <c r="Y19" s="71"/>
      <c r="Z19" s="5">
        <f>SUM(Z17)</f>
        <v>73831.714999999997</v>
      </c>
      <c r="AA19" s="71" t="s">
        <v>23</v>
      </c>
      <c r="AB19" s="71"/>
      <c r="AC19" s="5">
        <f>SUM(AC17)</f>
        <v>62569.25</v>
      </c>
      <c r="AD19" s="71" t="s">
        <v>23</v>
      </c>
      <c r="AE19" s="71"/>
      <c r="AF19" s="5">
        <f>SUM(AF17)</f>
        <v>66949.097500000003</v>
      </c>
      <c r="AG19" s="71" t="s">
        <v>23</v>
      </c>
      <c r="AH19" s="71"/>
      <c r="AI19" s="5">
        <f>SUM(AI17)</f>
        <v>187457.473</v>
      </c>
      <c r="AJ19" s="71" t="s">
        <v>23</v>
      </c>
      <c r="AK19" s="71"/>
      <c r="AL19" s="5">
        <f>SUM(AL17)</f>
        <v>60066.479999999996</v>
      </c>
    </row>
    <row r="20" spans="1:38" ht="26.25" customHeight="1" x14ac:dyDescent="0.35">
      <c r="A20" s="134" t="s">
        <v>15</v>
      </c>
      <c r="B20" s="151"/>
      <c r="C20" s="107" t="s">
        <v>39</v>
      </c>
      <c r="D20" s="107"/>
      <c r="E20" s="3" t="s">
        <v>6</v>
      </c>
      <c r="F20" s="154">
        <v>236900</v>
      </c>
      <c r="G20" s="154"/>
      <c r="H20" s="3" t="s">
        <v>7</v>
      </c>
      <c r="I20" s="67">
        <v>0.2069</v>
      </c>
      <c r="J20" s="67"/>
      <c r="K20" s="6">
        <f>$F20*I20</f>
        <v>49014.61</v>
      </c>
      <c r="L20" s="97">
        <v>0.24</v>
      </c>
      <c r="M20" s="64"/>
      <c r="N20" s="6">
        <f>$F20*L20</f>
        <v>56856</v>
      </c>
      <c r="O20" s="67">
        <v>0</v>
      </c>
      <c r="P20" s="67"/>
      <c r="Q20" s="6">
        <f>$F20*O20</f>
        <v>0</v>
      </c>
      <c r="R20" s="67">
        <v>0.45</v>
      </c>
      <c r="S20" s="67"/>
      <c r="T20" s="6">
        <f>$F20*R20</f>
        <v>106605</v>
      </c>
      <c r="U20" s="67">
        <v>0.3</v>
      </c>
      <c r="V20" s="67"/>
      <c r="W20" s="6">
        <f>$F20*U20</f>
        <v>71070</v>
      </c>
      <c r="X20" s="67">
        <v>0.31</v>
      </c>
      <c r="Y20" s="67"/>
      <c r="Z20" s="6">
        <f>$F20*X20</f>
        <v>73439</v>
      </c>
      <c r="AA20" s="67">
        <v>0.25</v>
      </c>
      <c r="AB20" s="67"/>
      <c r="AC20" s="6">
        <f>$F20*AA20</f>
        <v>59225</v>
      </c>
      <c r="AD20" s="67">
        <v>0</v>
      </c>
      <c r="AE20" s="67"/>
      <c r="AF20" s="6">
        <f>$F20*AD20</f>
        <v>0</v>
      </c>
      <c r="AG20" s="67">
        <v>0.84599999999999997</v>
      </c>
      <c r="AH20" s="67"/>
      <c r="AI20" s="6">
        <f>$F20*AG20</f>
        <v>200417.4</v>
      </c>
      <c r="AJ20" s="67">
        <v>0.23</v>
      </c>
      <c r="AK20" s="67"/>
      <c r="AL20" s="6">
        <f>$F20*AJ20</f>
        <v>54487</v>
      </c>
    </row>
    <row r="21" spans="1:38" ht="16.5" customHeight="1" x14ac:dyDescent="0.35">
      <c r="A21" s="152"/>
      <c r="B21" s="153"/>
      <c r="C21" s="110">
        <v>401391</v>
      </c>
      <c r="D21" s="110"/>
      <c r="E21" s="2" t="s">
        <v>8</v>
      </c>
      <c r="F21" s="114">
        <v>25500</v>
      </c>
      <c r="G21" s="114"/>
      <c r="H21" s="2" t="s">
        <v>7</v>
      </c>
      <c r="I21" s="42">
        <v>0.42</v>
      </c>
      <c r="J21" s="42"/>
      <c r="K21" s="6">
        <f>$F21*I21</f>
        <v>10710</v>
      </c>
      <c r="L21" s="97">
        <v>0.48</v>
      </c>
      <c r="M21" s="64"/>
      <c r="N21" s="6">
        <f>$F21*L21</f>
        <v>12240</v>
      </c>
      <c r="O21" s="42">
        <v>0</v>
      </c>
      <c r="P21" s="42"/>
      <c r="Q21" s="6">
        <f>$F21*O21</f>
        <v>0</v>
      </c>
      <c r="R21" s="42">
        <v>0.68</v>
      </c>
      <c r="S21" s="42"/>
      <c r="T21" s="6">
        <f>$F21*R21</f>
        <v>17340</v>
      </c>
      <c r="U21" s="42">
        <v>0.46</v>
      </c>
      <c r="V21" s="42"/>
      <c r="W21" s="6">
        <f>$F21*U21</f>
        <v>11730</v>
      </c>
      <c r="X21" s="42">
        <v>0.53</v>
      </c>
      <c r="Y21" s="42"/>
      <c r="Z21" s="6">
        <f>$F21*X21</f>
        <v>13515</v>
      </c>
      <c r="AA21" s="42">
        <v>0.55000000000000004</v>
      </c>
      <c r="AB21" s="42"/>
      <c r="AC21" s="6">
        <f>$F21*AA21</f>
        <v>14025.000000000002</v>
      </c>
      <c r="AD21" s="42">
        <v>0</v>
      </c>
      <c r="AE21" s="42"/>
      <c r="AF21" s="6">
        <f>$F21*AD21</f>
        <v>0</v>
      </c>
      <c r="AG21" s="42">
        <v>0.96699999999999997</v>
      </c>
      <c r="AH21" s="42"/>
      <c r="AI21" s="6">
        <f>$F21*AG21</f>
        <v>24658.5</v>
      </c>
      <c r="AJ21" s="42">
        <v>0.48</v>
      </c>
      <c r="AK21" s="42"/>
      <c r="AL21" s="6">
        <f>$F21*AJ21</f>
        <v>12240</v>
      </c>
    </row>
    <row r="22" spans="1:38" ht="16.5" customHeight="1" x14ac:dyDescent="0.35">
      <c r="A22" s="111" t="s">
        <v>16</v>
      </c>
      <c r="B22" s="112"/>
      <c r="C22" s="112"/>
      <c r="D22" s="112"/>
      <c r="E22" s="112"/>
      <c r="F22" s="112"/>
      <c r="G22" s="112"/>
      <c r="H22" s="113"/>
      <c r="I22" s="25" t="s">
        <v>23</v>
      </c>
      <c r="J22" s="26"/>
      <c r="K22" s="20">
        <f>SUM(K20:K21)</f>
        <v>59724.61</v>
      </c>
      <c r="L22" s="96" t="s">
        <v>23</v>
      </c>
      <c r="M22" s="26"/>
      <c r="N22" s="8">
        <f>SUM(N20:N21)</f>
        <v>69096</v>
      </c>
      <c r="O22" s="25" t="s">
        <v>23</v>
      </c>
      <c r="P22" s="26"/>
      <c r="Q22" s="8">
        <f>SUM(Q20:Q21)</f>
        <v>0</v>
      </c>
      <c r="R22" s="25" t="s">
        <v>23</v>
      </c>
      <c r="S22" s="26"/>
      <c r="T22" s="8">
        <f>SUM(T20:T21)</f>
        <v>123945</v>
      </c>
      <c r="U22" s="25" t="s">
        <v>23</v>
      </c>
      <c r="V22" s="26"/>
      <c r="W22" s="8">
        <f>SUM(W20:W21)</f>
        <v>82800</v>
      </c>
      <c r="X22" s="25" t="s">
        <v>23</v>
      </c>
      <c r="Y22" s="26"/>
      <c r="Z22" s="8">
        <f>SUM(Z20:Z21)</f>
        <v>86954</v>
      </c>
      <c r="AA22" s="25" t="s">
        <v>23</v>
      </c>
      <c r="AB22" s="26"/>
      <c r="AC22" s="8">
        <f>SUM(AC20:AC21)</f>
        <v>73250</v>
      </c>
      <c r="AD22" s="25" t="s">
        <v>23</v>
      </c>
      <c r="AE22" s="26"/>
      <c r="AF22" s="8">
        <f>SUM(AF20:AF21)</f>
        <v>0</v>
      </c>
      <c r="AG22" s="25" t="s">
        <v>23</v>
      </c>
      <c r="AH22" s="26"/>
      <c r="AI22" s="8">
        <f>SUM(AI20:AI21)</f>
        <v>225075.9</v>
      </c>
      <c r="AJ22" s="25" t="s">
        <v>23</v>
      </c>
      <c r="AK22" s="26"/>
      <c r="AL22" s="8">
        <f>SUM(AL20:AL21)</f>
        <v>66727</v>
      </c>
    </row>
    <row r="23" spans="1:38" ht="27" customHeight="1" x14ac:dyDescent="0.35">
      <c r="A23" s="115" t="s">
        <v>17</v>
      </c>
      <c r="B23" s="110"/>
      <c r="C23" s="110" t="s">
        <v>40</v>
      </c>
      <c r="D23" s="110"/>
      <c r="E23" s="2" t="s">
        <v>6</v>
      </c>
      <c r="F23" s="120">
        <v>247100</v>
      </c>
      <c r="G23" s="121"/>
      <c r="H23" s="2" t="s">
        <v>7</v>
      </c>
      <c r="I23" s="40">
        <v>0.20880000000000001</v>
      </c>
      <c r="J23" s="41"/>
      <c r="K23" s="11">
        <f>$F23*I23</f>
        <v>51594.48</v>
      </c>
      <c r="L23" s="97">
        <v>0.24</v>
      </c>
      <c r="M23" s="64"/>
      <c r="N23" s="11">
        <f>$F23*L23</f>
        <v>59304</v>
      </c>
      <c r="O23" s="40">
        <v>0</v>
      </c>
      <c r="P23" s="41"/>
      <c r="Q23" s="11">
        <f>$F23*O23</f>
        <v>0</v>
      </c>
      <c r="R23" s="40">
        <v>0.45</v>
      </c>
      <c r="S23" s="41"/>
      <c r="T23" s="11">
        <f>$F23*R23</f>
        <v>111195</v>
      </c>
      <c r="U23" s="40">
        <v>0.3</v>
      </c>
      <c r="V23" s="41"/>
      <c r="W23" s="11">
        <f>$F23*U23</f>
        <v>74130</v>
      </c>
      <c r="X23" s="40">
        <v>0</v>
      </c>
      <c r="Y23" s="41"/>
      <c r="Z23" s="11">
        <f>$F23*X23</f>
        <v>0</v>
      </c>
      <c r="AA23" s="40">
        <v>0</v>
      </c>
      <c r="AB23" s="41"/>
      <c r="AC23" s="11">
        <f>$F23*AA23</f>
        <v>0</v>
      </c>
      <c r="AD23" s="40">
        <v>0.26750000000000002</v>
      </c>
      <c r="AE23" s="41"/>
      <c r="AF23" s="11">
        <f>$F23*AD23</f>
        <v>66099.25</v>
      </c>
      <c r="AG23" s="40">
        <v>0.749</v>
      </c>
      <c r="AH23" s="41"/>
      <c r="AI23" s="11">
        <f>$F23*AG23</f>
        <v>185077.9</v>
      </c>
      <c r="AJ23" s="40">
        <v>0.24</v>
      </c>
      <c r="AK23" s="41"/>
      <c r="AL23" s="11">
        <f>$F23*AJ23</f>
        <v>59304</v>
      </c>
    </row>
    <row r="24" spans="1:38" ht="25.5" customHeight="1" x14ac:dyDescent="0.35">
      <c r="A24" s="115"/>
      <c r="B24" s="110"/>
      <c r="C24" s="164">
        <v>410362</v>
      </c>
      <c r="D24" s="164"/>
      <c r="E24" s="3" t="s">
        <v>35</v>
      </c>
      <c r="F24" s="165">
        <v>91</v>
      </c>
      <c r="G24" s="166"/>
      <c r="H24" s="3" t="s">
        <v>36</v>
      </c>
      <c r="I24" s="40">
        <v>49.85</v>
      </c>
      <c r="J24" s="41"/>
      <c r="K24" s="11">
        <f>$F24*I24</f>
        <v>4536.3500000000004</v>
      </c>
      <c r="L24" s="97">
        <v>320</v>
      </c>
      <c r="M24" s="64"/>
      <c r="N24" s="11">
        <f>$F24*L24</f>
        <v>29120</v>
      </c>
      <c r="O24" s="40">
        <v>0</v>
      </c>
      <c r="P24" s="41"/>
      <c r="Q24" s="11">
        <f>$F24*O24</f>
        <v>0</v>
      </c>
      <c r="R24" s="40">
        <v>60</v>
      </c>
      <c r="S24" s="41"/>
      <c r="T24" s="11">
        <f>$F24*R24</f>
        <v>5460</v>
      </c>
      <c r="U24" s="40">
        <v>60</v>
      </c>
      <c r="V24" s="41"/>
      <c r="W24" s="11">
        <f>$F24*U24</f>
        <v>5460</v>
      </c>
      <c r="X24" s="40">
        <v>0</v>
      </c>
      <c r="Y24" s="41"/>
      <c r="Z24" s="11">
        <f>$F24*X24</f>
        <v>0</v>
      </c>
      <c r="AA24" s="40">
        <v>0</v>
      </c>
      <c r="AB24" s="41"/>
      <c r="AC24" s="11">
        <f>$F24*AA24</f>
        <v>0</v>
      </c>
      <c r="AD24" s="40">
        <v>90</v>
      </c>
      <c r="AE24" s="41"/>
      <c r="AF24" s="11">
        <f>$F24*AD24</f>
        <v>8190</v>
      </c>
      <c r="AG24" s="40">
        <v>400</v>
      </c>
      <c r="AH24" s="41"/>
      <c r="AI24" s="11">
        <f>$F24*AG24</f>
        <v>36400</v>
      </c>
      <c r="AJ24" s="40">
        <v>85</v>
      </c>
      <c r="AK24" s="41"/>
      <c r="AL24" s="11">
        <f>$F24*AJ24</f>
        <v>7735</v>
      </c>
    </row>
    <row r="25" spans="1:38" ht="16.5" customHeight="1" x14ac:dyDescent="0.35">
      <c r="A25" s="111" t="s">
        <v>44</v>
      </c>
      <c r="B25" s="112"/>
      <c r="C25" s="112"/>
      <c r="D25" s="112"/>
      <c r="E25" s="112"/>
      <c r="F25" s="112"/>
      <c r="G25" s="112"/>
      <c r="H25" s="113"/>
      <c r="I25" s="25" t="s">
        <v>23</v>
      </c>
      <c r="J25" s="26"/>
      <c r="K25" s="18">
        <f>SUM(K23:K24)</f>
        <v>56130.83</v>
      </c>
      <c r="L25" s="96" t="s">
        <v>23</v>
      </c>
      <c r="M25" s="26"/>
      <c r="N25" s="5">
        <f>SUM(N23:N24)</f>
        <v>88424</v>
      </c>
      <c r="O25" s="25" t="s">
        <v>23</v>
      </c>
      <c r="P25" s="26"/>
      <c r="Q25" s="5">
        <f>SUM(Q23:Q24)</f>
        <v>0</v>
      </c>
      <c r="R25" s="25" t="s">
        <v>23</v>
      </c>
      <c r="S25" s="26"/>
      <c r="T25" s="5">
        <f>SUM(T23:T24)</f>
        <v>116655</v>
      </c>
      <c r="U25" s="25" t="s">
        <v>23</v>
      </c>
      <c r="V25" s="26"/>
      <c r="W25" s="5">
        <f>SUM(W23:W24)</f>
        <v>79590</v>
      </c>
      <c r="X25" s="25" t="s">
        <v>23</v>
      </c>
      <c r="Y25" s="26"/>
      <c r="Z25" s="5">
        <f>SUM(Z23:Z24)</f>
        <v>0</v>
      </c>
      <c r="AA25" s="25" t="s">
        <v>23</v>
      </c>
      <c r="AB25" s="26"/>
      <c r="AC25" s="5">
        <f>SUM(AC23:AC24)</f>
        <v>0</v>
      </c>
      <c r="AD25" s="25" t="s">
        <v>23</v>
      </c>
      <c r="AE25" s="26"/>
      <c r="AF25" s="5">
        <f>SUM(AF23:AF24)</f>
        <v>74289.25</v>
      </c>
      <c r="AG25" s="25" t="s">
        <v>23</v>
      </c>
      <c r="AH25" s="26"/>
      <c r="AI25" s="5">
        <f>SUM(AI23:AI24)</f>
        <v>221477.9</v>
      </c>
      <c r="AJ25" s="25" t="s">
        <v>23</v>
      </c>
      <c r="AK25" s="26"/>
      <c r="AL25" s="5">
        <f>SUM(AL23:AL24)</f>
        <v>67039</v>
      </c>
    </row>
    <row r="26" spans="1:38" ht="26.25" customHeight="1" x14ac:dyDescent="0.35">
      <c r="A26" s="157" t="s">
        <v>18</v>
      </c>
      <c r="B26" s="158"/>
      <c r="C26" s="110" t="s">
        <v>41</v>
      </c>
      <c r="D26" s="110"/>
      <c r="E26" s="2" t="s">
        <v>6</v>
      </c>
      <c r="F26" s="114">
        <v>186300</v>
      </c>
      <c r="G26" s="114"/>
      <c r="H26" s="2" t="s">
        <v>7</v>
      </c>
      <c r="I26" s="42">
        <v>0.2069</v>
      </c>
      <c r="J26" s="42"/>
      <c r="K26" s="9">
        <f>$F26*I26</f>
        <v>38545.47</v>
      </c>
      <c r="L26" s="97">
        <v>0.28000000000000003</v>
      </c>
      <c r="M26" s="64"/>
      <c r="N26" s="9">
        <f>$F26*L26</f>
        <v>52164.000000000007</v>
      </c>
      <c r="O26" s="42">
        <v>0</v>
      </c>
      <c r="P26" s="42"/>
      <c r="Q26" s="9">
        <f>$F26*O26</f>
        <v>0</v>
      </c>
      <c r="R26" s="42">
        <v>0.45</v>
      </c>
      <c r="S26" s="42"/>
      <c r="T26" s="9">
        <f>$F26*R26</f>
        <v>83835</v>
      </c>
      <c r="U26" s="42">
        <v>0.3</v>
      </c>
      <c r="V26" s="42"/>
      <c r="W26" s="9">
        <f>$F26*U26</f>
        <v>55890</v>
      </c>
      <c r="X26" s="42">
        <v>0.28499999999999998</v>
      </c>
      <c r="Y26" s="42"/>
      <c r="Z26" s="9">
        <f>$F26*X26</f>
        <v>53095.499999999993</v>
      </c>
      <c r="AA26" s="42">
        <v>0.25</v>
      </c>
      <c r="AB26" s="42"/>
      <c r="AC26" s="9">
        <f>$F26*AA26</f>
        <v>46575</v>
      </c>
      <c r="AD26" s="42">
        <v>0</v>
      </c>
      <c r="AE26" s="42"/>
      <c r="AF26" s="9">
        <f>$F26*AD26</f>
        <v>0</v>
      </c>
      <c r="AG26" s="42">
        <v>0.84599999999999997</v>
      </c>
      <c r="AH26" s="42"/>
      <c r="AI26" s="9">
        <f>$F26*AG26</f>
        <v>157609.79999999999</v>
      </c>
      <c r="AJ26" s="42">
        <v>0.23</v>
      </c>
      <c r="AK26" s="42"/>
      <c r="AL26" s="9">
        <f>$F26*AJ26</f>
        <v>42849</v>
      </c>
    </row>
    <row r="27" spans="1:38" ht="16.5" customHeight="1" x14ac:dyDescent="0.35">
      <c r="A27" s="159"/>
      <c r="B27" s="160"/>
      <c r="C27" s="110">
        <v>420300</v>
      </c>
      <c r="D27" s="110"/>
      <c r="E27" s="2" t="s">
        <v>8</v>
      </c>
      <c r="F27" s="114">
        <v>31300</v>
      </c>
      <c r="G27" s="114"/>
      <c r="H27" s="2" t="s">
        <v>7</v>
      </c>
      <c r="I27" s="42">
        <v>0.42</v>
      </c>
      <c r="J27" s="42"/>
      <c r="K27" s="9">
        <f>$F27*I27</f>
        <v>13146</v>
      </c>
      <c r="L27" s="97">
        <v>0.48</v>
      </c>
      <c r="M27" s="64"/>
      <c r="N27" s="9">
        <f>$F27*L27</f>
        <v>15024</v>
      </c>
      <c r="O27" s="42">
        <v>0</v>
      </c>
      <c r="P27" s="42"/>
      <c r="Q27" s="9">
        <f>$F27*O27</f>
        <v>0</v>
      </c>
      <c r="R27" s="42">
        <v>0.68</v>
      </c>
      <c r="S27" s="42"/>
      <c r="T27" s="9">
        <f>$F27*R27</f>
        <v>21284</v>
      </c>
      <c r="U27" s="42">
        <v>0.46</v>
      </c>
      <c r="V27" s="42"/>
      <c r="W27" s="9">
        <f>$F27*U27</f>
        <v>14398</v>
      </c>
      <c r="X27" s="42">
        <v>0.45</v>
      </c>
      <c r="Y27" s="42"/>
      <c r="Z27" s="9">
        <f>$F27*X27</f>
        <v>14085</v>
      </c>
      <c r="AA27" s="42">
        <v>0.55000000000000004</v>
      </c>
      <c r="AB27" s="42"/>
      <c r="AC27" s="9">
        <f>$F27*AA27</f>
        <v>17215</v>
      </c>
      <c r="AD27" s="42">
        <v>0</v>
      </c>
      <c r="AE27" s="42"/>
      <c r="AF27" s="9">
        <f>$F27*AD27</f>
        <v>0</v>
      </c>
      <c r="AG27" s="42">
        <v>0.96699999999999997</v>
      </c>
      <c r="AH27" s="42"/>
      <c r="AI27" s="9">
        <f>$F27*AG27</f>
        <v>30267.1</v>
      </c>
      <c r="AJ27" s="42">
        <v>0.48</v>
      </c>
      <c r="AK27" s="42"/>
      <c r="AL27" s="9">
        <f>$F27*AJ27</f>
        <v>15024</v>
      </c>
    </row>
    <row r="28" spans="1:38" ht="16.5" customHeight="1" x14ac:dyDescent="0.35">
      <c r="A28" s="111" t="s">
        <v>16</v>
      </c>
      <c r="B28" s="112"/>
      <c r="C28" s="112"/>
      <c r="D28" s="112"/>
      <c r="E28" s="112"/>
      <c r="F28" s="112"/>
      <c r="G28" s="112"/>
      <c r="H28" s="113"/>
      <c r="I28" s="25" t="s">
        <v>23</v>
      </c>
      <c r="J28" s="26"/>
      <c r="K28" s="18">
        <f>SUM(K26:K27)</f>
        <v>51691.47</v>
      </c>
      <c r="L28" s="96" t="s">
        <v>23</v>
      </c>
      <c r="M28" s="26"/>
      <c r="N28" s="5">
        <f>SUM(N26:N27)</f>
        <v>67188</v>
      </c>
      <c r="O28" s="25" t="s">
        <v>23</v>
      </c>
      <c r="P28" s="26"/>
      <c r="Q28" s="5">
        <f>SUM(Q26:Q27)</f>
        <v>0</v>
      </c>
      <c r="R28" s="25" t="s">
        <v>23</v>
      </c>
      <c r="S28" s="26"/>
      <c r="T28" s="5">
        <f>SUM(T26:T27)</f>
        <v>105119</v>
      </c>
      <c r="U28" s="25" t="s">
        <v>23</v>
      </c>
      <c r="V28" s="26"/>
      <c r="W28" s="5">
        <f>SUM(W26:W27)</f>
        <v>70288</v>
      </c>
      <c r="X28" s="25" t="s">
        <v>23</v>
      </c>
      <c r="Y28" s="26"/>
      <c r="Z28" s="5">
        <f>SUM(Z26:Z27)</f>
        <v>67180.5</v>
      </c>
      <c r="AA28" s="25" t="s">
        <v>23</v>
      </c>
      <c r="AB28" s="26"/>
      <c r="AC28" s="5">
        <f>SUM(AC26:AC27)</f>
        <v>63790</v>
      </c>
      <c r="AD28" s="25" t="s">
        <v>23</v>
      </c>
      <c r="AE28" s="26"/>
      <c r="AF28" s="5">
        <f>SUM(AF26:AF27)</f>
        <v>0</v>
      </c>
      <c r="AG28" s="25" t="s">
        <v>23</v>
      </c>
      <c r="AH28" s="26"/>
      <c r="AI28" s="5">
        <f>SUM(AI26:AI27)</f>
        <v>187876.9</v>
      </c>
      <c r="AJ28" s="25" t="s">
        <v>23</v>
      </c>
      <c r="AK28" s="26"/>
      <c r="AL28" s="5">
        <f>SUM(AL26:AL27)</f>
        <v>57873</v>
      </c>
    </row>
    <row r="29" spans="1:38" ht="27" customHeight="1" x14ac:dyDescent="0.35">
      <c r="A29" s="115" t="s">
        <v>20</v>
      </c>
      <c r="B29" s="110"/>
      <c r="C29" s="110" t="s">
        <v>42</v>
      </c>
      <c r="D29" s="110"/>
      <c r="E29" s="110" t="s">
        <v>6</v>
      </c>
      <c r="F29" s="114">
        <v>45800</v>
      </c>
      <c r="G29" s="114"/>
      <c r="H29" s="110" t="s">
        <v>7</v>
      </c>
      <c r="I29" s="42">
        <v>0.27700000000000002</v>
      </c>
      <c r="J29" s="42"/>
      <c r="K29" s="43">
        <f>$F29*I29</f>
        <v>12686.6</v>
      </c>
      <c r="L29" s="98">
        <v>0.28000000000000003</v>
      </c>
      <c r="M29" s="41"/>
      <c r="N29" s="70">
        <f>$F29*L29</f>
        <v>12824.000000000002</v>
      </c>
      <c r="O29" s="42">
        <v>7.7</v>
      </c>
      <c r="P29" s="42"/>
      <c r="Q29" s="43">
        <f>$F29*O29</f>
        <v>352660</v>
      </c>
      <c r="R29" s="42">
        <v>0.45</v>
      </c>
      <c r="S29" s="42"/>
      <c r="T29" s="43">
        <f>$F29*R29</f>
        <v>20610</v>
      </c>
      <c r="U29" s="42">
        <v>0.28000000000000003</v>
      </c>
      <c r="V29" s="42"/>
      <c r="W29" s="43">
        <f>$F29*U29</f>
        <v>12824.000000000002</v>
      </c>
      <c r="X29" s="42">
        <v>0</v>
      </c>
      <c r="Y29" s="42"/>
      <c r="Z29" s="43">
        <f>$F29*X29</f>
        <v>0</v>
      </c>
      <c r="AA29" s="42">
        <v>0.28000000000000003</v>
      </c>
      <c r="AB29" s="42"/>
      <c r="AC29" s="43">
        <f>$F29*AA29</f>
        <v>12824.000000000002</v>
      </c>
      <c r="AD29" s="42">
        <v>0</v>
      </c>
      <c r="AE29" s="42"/>
      <c r="AF29" s="43">
        <f>$F29*AD29</f>
        <v>0</v>
      </c>
      <c r="AG29" s="42">
        <v>0.84599999999999997</v>
      </c>
      <c r="AH29" s="42"/>
      <c r="AI29" s="43">
        <f>$F29*AG29</f>
        <v>38746.799999999996</v>
      </c>
      <c r="AJ29" s="42">
        <v>0.25</v>
      </c>
      <c r="AK29" s="42"/>
      <c r="AL29" s="43">
        <f>$F29*AJ29</f>
        <v>11450</v>
      </c>
    </row>
    <row r="30" spans="1:38" ht="16.5" customHeight="1" x14ac:dyDescent="0.35">
      <c r="A30" s="115"/>
      <c r="B30" s="110"/>
      <c r="C30" s="110">
        <v>500539</v>
      </c>
      <c r="D30" s="110"/>
      <c r="E30" s="110"/>
      <c r="F30" s="114"/>
      <c r="G30" s="114"/>
      <c r="H30" s="110"/>
      <c r="I30" s="42"/>
      <c r="J30" s="42"/>
      <c r="K30" s="43"/>
      <c r="L30" s="99"/>
      <c r="M30" s="100"/>
      <c r="N30" s="69"/>
      <c r="O30" s="42"/>
      <c r="P30" s="42"/>
      <c r="Q30" s="43"/>
      <c r="R30" s="42"/>
      <c r="S30" s="42"/>
      <c r="T30" s="43"/>
      <c r="U30" s="42"/>
      <c r="V30" s="42"/>
      <c r="W30" s="43"/>
      <c r="X30" s="42"/>
      <c r="Y30" s="42"/>
      <c r="Z30" s="43"/>
      <c r="AA30" s="42"/>
      <c r="AB30" s="42"/>
      <c r="AC30" s="43"/>
      <c r="AD30" s="42"/>
      <c r="AE30" s="42"/>
      <c r="AF30" s="43"/>
      <c r="AG30" s="42"/>
      <c r="AH30" s="42"/>
      <c r="AI30" s="43"/>
      <c r="AJ30" s="42"/>
      <c r="AK30" s="42"/>
      <c r="AL30" s="43"/>
    </row>
    <row r="31" spans="1:38" ht="16.5" customHeight="1" x14ac:dyDescent="0.35">
      <c r="A31" s="111" t="s">
        <v>21</v>
      </c>
      <c r="B31" s="112"/>
      <c r="C31" s="112"/>
      <c r="D31" s="112"/>
      <c r="E31" s="112"/>
      <c r="F31" s="112"/>
      <c r="G31" s="112"/>
      <c r="H31" s="113"/>
      <c r="I31" s="25" t="s">
        <v>23</v>
      </c>
      <c r="J31" s="26"/>
      <c r="K31" s="5">
        <f>SUM(K29)</f>
        <v>12686.6</v>
      </c>
      <c r="L31" s="96" t="s">
        <v>23</v>
      </c>
      <c r="M31" s="26"/>
      <c r="N31" s="5">
        <f>SUM(N29)</f>
        <v>12824.000000000002</v>
      </c>
      <c r="O31" s="25" t="s">
        <v>23</v>
      </c>
      <c r="P31" s="26"/>
      <c r="Q31" s="5">
        <f>SUM(Q29)</f>
        <v>352660</v>
      </c>
      <c r="R31" s="25" t="s">
        <v>23</v>
      </c>
      <c r="S31" s="26"/>
      <c r="T31" s="5">
        <f>SUM(T29)</f>
        <v>20610</v>
      </c>
      <c r="U31" s="25" t="s">
        <v>23</v>
      </c>
      <c r="V31" s="26"/>
      <c r="W31" s="5">
        <f>SUM(W29)</f>
        <v>12824.000000000002</v>
      </c>
      <c r="X31" s="25" t="s">
        <v>23</v>
      </c>
      <c r="Y31" s="26"/>
      <c r="Z31" s="5">
        <f>SUM(Z29)</f>
        <v>0</v>
      </c>
      <c r="AA31" s="25" t="s">
        <v>23</v>
      </c>
      <c r="AB31" s="26"/>
      <c r="AC31" s="5">
        <f>SUM(AC29)</f>
        <v>12824.000000000002</v>
      </c>
      <c r="AD31" s="25" t="s">
        <v>23</v>
      </c>
      <c r="AE31" s="26"/>
      <c r="AF31" s="5">
        <f>SUM(AF29)</f>
        <v>0</v>
      </c>
      <c r="AG31" s="25" t="s">
        <v>23</v>
      </c>
      <c r="AH31" s="26"/>
      <c r="AI31" s="5">
        <f>SUM(AI29)</f>
        <v>38746.799999999996</v>
      </c>
      <c r="AJ31" s="25" t="s">
        <v>23</v>
      </c>
      <c r="AK31" s="26"/>
      <c r="AL31" s="18">
        <f>SUM(AL29)</f>
        <v>11450</v>
      </c>
    </row>
    <row r="32" spans="1:38" ht="28.5" customHeight="1" x14ac:dyDescent="0.35">
      <c r="A32" s="115" t="s">
        <v>22</v>
      </c>
      <c r="B32" s="110"/>
      <c r="C32" s="110" t="s">
        <v>43</v>
      </c>
      <c r="D32" s="156"/>
      <c r="E32" s="110" t="s">
        <v>6</v>
      </c>
      <c r="F32" s="114">
        <v>20400</v>
      </c>
      <c r="G32" s="114"/>
      <c r="H32" s="110" t="s">
        <v>7</v>
      </c>
      <c r="I32" s="42">
        <v>0.48880000000000001</v>
      </c>
      <c r="J32" s="42"/>
      <c r="K32" s="43">
        <f>$F32*I32</f>
        <v>9971.52</v>
      </c>
      <c r="L32" s="98">
        <v>0.28000000000000003</v>
      </c>
      <c r="M32" s="41"/>
      <c r="N32" s="70">
        <f>$F32*L32</f>
        <v>5712.0000000000009</v>
      </c>
      <c r="O32" s="42">
        <v>7.7</v>
      </c>
      <c r="P32" s="42"/>
      <c r="Q32" s="43">
        <f>$F32*O32</f>
        <v>157080</v>
      </c>
      <c r="R32" s="42">
        <v>0.45</v>
      </c>
      <c r="S32" s="42"/>
      <c r="T32" s="43">
        <f>$F32*R32</f>
        <v>9180</v>
      </c>
      <c r="U32" s="42">
        <v>0.28000000000000003</v>
      </c>
      <c r="V32" s="42"/>
      <c r="W32" s="43">
        <f>$F32*U32</f>
        <v>5712.0000000000009</v>
      </c>
      <c r="X32" s="42">
        <v>0</v>
      </c>
      <c r="Y32" s="42"/>
      <c r="Z32" s="43">
        <f>$F32*X32</f>
        <v>0</v>
      </c>
      <c r="AA32" s="42">
        <v>0.28000000000000003</v>
      </c>
      <c r="AB32" s="42"/>
      <c r="AC32" s="43">
        <f>$F32*AA32</f>
        <v>5712.0000000000009</v>
      </c>
      <c r="AD32" s="42">
        <v>0</v>
      </c>
      <c r="AE32" s="42"/>
      <c r="AF32" s="43">
        <f>$F32*AD32</f>
        <v>0</v>
      </c>
      <c r="AG32" s="42">
        <v>0.84599999999999997</v>
      </c>
      <c r="AH32" s="42"/>
      <c r="AI32" s="43">
        <f>$F32*AG32</f>
        <v>17258.399999999998</v>
      </c>
      <c r="AJ32" s="42">
        <v>0.25</v>
      </c>
      <c r="AK32" s="42"/>
      <c r="AL32" s="43">
        <f>$F32*AJ32</f>
        <v>5100</v>
      </c>
    </row>
    <row r="33" spans="1:38" ht="16.5" customHeight="1" x14ac:dyDescent="0.35">
      <c r="A33" s="115"/>
      <c r="B33" s="110"/>
      <c r="C33" s="110">
        <v>600382</v>
      </c>
      <c r="D33" s="110"/>
      <c r="E33" s="110"/>
      <c r="F33" s="114"/>
      <c r="G33" s="114"/>
      <c r="H33" s="110"/>
      <c r="I33" s="42"/>
      <c r="J33" s="42"/>
      <c r="K33" s="43"/>
      <c r="L33" s="99"/>
      <c r="M33" s="100"/>
      <c r="N33" s="69"/>
      <c r="O33" s="42"/>
      <c r="P33" s="42"/>
      <c r="Q33" s="43"/>
      <c r="R33" s="42"/>
      <c r="S33" s="42"/>
      <c r="T33" s="43"/>
      <c r="U33" s="42"/>
      <c r="V33" s="42"/>
      <c r="W33" s="43"/>
      <c r="X33" s="42"/>
      <c r="Y33" s="42"/>
      <c r="Z33" s="43"/>
      <c r="AA33" s="42"/>
      <c r="AB33" s="42"/>
      <c r="AC33" s="43"/>
      <c r="AD33" s="42"/>
      <c r="AE33" s="42"/>
      <c r="AF33" s="43"/>
      <c r="AG33" s="42"/>
      <c r="AH33" s="42"/>
      <c r="AI33" s="43"/>
      <c r="AJ33" s="42"/>
      <c r="AK33" s="42"/>
      <c r="AL33" s="43"/>
    </row>
    <row r="34" spans="1:38" ht="16.5" customHeight="1" thickBot="1" x14ac:dyDescent="0.4">
      <c r="A34" s="111" t="s">
        <v>19</v>
      </c>
      <c r="B34" s="112"/>
      <c r="C34" s="112"/>
      <c r="D34" s="112"/>
      <c r="E34" s="112"/>
      <c r="F34" s="112"/>
      <c r="G34" s="112"/>
      <c r="H34" s="113"/>
      <c r="I34" s="25" t="s">
        <v>23</v>
      </c>
      <c r="J34" s="26"/>
      <c r="K34" s="5">
        <f>SUM(K32)</f>
        <v>9971.52</v>
      </c>
      <c r="L34" s="80" t="s">
        <v>23</v>
      </c>
      <c r="M34" s="81"/>
      <c r="N34" s="5">
        <f>SUM(N32)</f>
        <v>5712.0000000000009</v>
      </c>
      <c r="O34" s="25" t="s">
        <v>23</v>
      </c>
      <c r="P34" s="26"/>
      <c r="Q34" s="5">
        <f>SUM(Q32)</f>
        <v>157080</v>
      </c>
      <c r="R34" s="25" t="s">
        <v>23</v>
      </c>
      <c r="S34" s="26"/>
      <c r="T34" s="5">
        <f>SUM(T32)</f>
        <v>9180</v>
      </c>
      <c r="U34" s="25" t="s">
        <v>23</v>
      </c>
      <c r="V34" s="26"/>
      <c r="W34" s="5">
        <f>SUM(W32)</f>
        <v>5712.0000000000009</v>
      </c>
      <c r="X34" s="25" t="s">
        <v>23</v>
      </c>
      <c r="Y34" s="26"/>
      <c r="Z34" s="5">
        <f>SUM(Z32)</f>
        <v>0</v>
      </c>
      <c r="AA34" s="25" t="s">
        <v>23</v>
      </c>
      <c r="AB34" s="26"/>
      <c r="AC34" s="5">
        <f>SUM(AC32)</f>
        <v>5712.0000000000009</v>
      </c>
      <c r="AD34" s="25" t="s">
        <v>23</v>
      </c>
      <c r="AE34" s="26"/>
      <c r="AF34" s="5">
        <f>SUM(AF32)</f>
        <v>0</v>
      </c>
      <c r="AG34" s="25" t="s">
        <v>23</v>
      </c>
      <c r="AH34" s="26"/>
      <c r="AI34" s="5">
        <f>SUM(AI32)</f>
        <v>17258.399999999998</v>
      </c>
      <c r="AJ34" s="25" t="s">
        <v>23</v>
      </c>
      <c r="AK34" s="26"/>
      <c r="AL34" s="18">
        <f>SUM(AL32)</f>
        <v>5100</v>
      </c>
    </row>
    <row r="35" spans="1:38" ht="30" customHeight="1" thickBot="1" x14ac:dyDescent="0.4">
      <c r="B35" s="16"/>
      <c r="C35" s="16"/>
      <c r="D35" s="16"/>
      <c r="E35" s="16"/>
      <c r="F35" s="16"/>
      <c r="G35" s="16"/>
      <c r="H35" s="16"/>
      <c r="I35" s="27" t="s">
        <v>24</v>
      </c>
      <c r="J35" s="28"/>
      <c r="K35" s="1">
        <f>K10+K13+K16+K19+K22+K25+K28+K31+K34</f>
        <v>352511.6213</v>
      </c>
      <c r="L35" s="27" t="s">
        <v>24</v>
      </c>
      <c r="M35" s="28"/>
      <c r="N35" s="1">
        <f>N10+N13+N16+N19+N22+N25+N28+N31+N34</f>
        <v>467088.48</v>
      </c>
      <c r="O35" s="27" t="s">
        <v>24</v>
      </c>
      <c r="P35" s="28"/>
      <c r="Q35" s="1">
        <f>Q10+Q13+Q16+Q19+Q22+Q25+Q28+Q31+Q34</f>
        <v>509740</v>
      </c>
      <c r="R35" s="27" t="s">
        <v>24</v>
      </c>
      <c r="S35" s="28"/>
      <c r="T35" s="1">
        <f>T10+T13+T16+T19+T22+T25+T28+T31+T34</f>
        <v>661726.35000000009</v>
      </c>
      <c r="U35" s="27" t="s">
        <v>24</v>
      </c>
      <c r="V35" s="28"/>
      <c r="W35" s="1">
        <f>W10+W13+W16+W19+W22+W25+W28+W31+W34</f>
        <v>492506.64</v>
      </c>
      <c r="X35" s="27" t="s">
        <v>24</v>
      </c>
      <c r="Y35" s="28"/>
      <c r="Z35" s="1">
        <f>Z10+Z13+Z16+Z19+Z22+Z25+Z28+Z31+Z34</f>
        <v>227966.215</v>
      </c>
      <c r="AA35" s="27" t="s">
        <v>24</v>
      </c>
      <c r="AB35" s="28"/>
      <c r="AC35" s="1">
        <f>AC10+AC13+AC16+AC19+AC22+AC25+AC28+AC31+AC34</f>
        <v>297111.25</v>
      </c>
      <c r="AD35" s="27" t="s">
        <v>24</v>
      </c>
      <c r="AE35" s="28"/>
      <c r="AF35" s="1">
        <f>AF10+AF13+AF16+AF19+AF22+AF25+AF28+AF31+AF34</f>
        <v>293224.09750000003</v>
      </c>
      <c r="AG35" s="27" t="s">
        <v>24</v>
      </c>
      <c r="AH35" s="28"/>
      <c r="AI35" s="1">
        <f>AI10+AI13+AI16+AI19+AI22+AI25+AI28+AI31+AI34</f>
        <v>1305047.3729999999</v>
      </c>
      <c r="AJ35" s="27" t="s">
        <v>24</v>
      </c>
      <c r="AK35" s="28"/>
      <c r="AL35" s="1">
        <f>AL10+AL13+AL16+AL19+AL22+AL25+AL28+AL31+AL34</f>
        <v>399706.48</v>
      </c>
    </row>
    <row r="36" spans="1:38" ht="15" thickBot="1" x14ac:dyDescent="0.4">
      <c r="A36" s="101" t="s">
        <v>30</v>
      </c>
      <c r="B36" s="50"/>
      <c r="C36" s="50"/>
      <c r="D36" s="50"/>
      <c r="E36" s="50"/>
      <c r="F36" s="50"/>
      <c r="G36" s="50"/>
      <c r="H36" s="50"/>
      <c r="I36" s="13"/>
      <c r="J36" s="13"/>
      <c r="K36" s="14"/>
      <c r="L36" s="13"/>
      <c r="M36" s="13"/>
      <c r="N36" s="14"/>
      <c r="O36" s="13"/>
      <c r="P36" s="13"/>
      <c r="Q36" s="14"/>
      <c r="R36" s="13"/>
      <c r="S36" s="13"/>
      <c r="T36" s="14"/>
      <c r="U36" s="13"/>
      <c r="V36" s="13"/>
      <c r="W36" s="14"/>
      <c r="X36" s="13"/>
      <c r="Y36" s="13"/>
      <c r="Z36" s="14"/>
      <c r="AA36" s="13"/>
      <c r="AB36" s="13"/>
      <c r="AC36" s="14"/>
      <c r="AD36" s="13"/>
      <c r="AE36" s="13"/>
      <c r="AF36" s="14"/>
      <c r="AG36" s="13"/>
      <c r="AH36" s="13"/>
      <c r="AI36" s="14"/>
      <c r="AJ36" s="13"/>
      <c r="AK36" s="13"/>
      <c r="AL36" s="14"/>
    </row>
    <row r="37" spans="1:38" ht="20" customHeight="1" x14ac:dyDescent="0.35">
      <c r="A37" s="137" t="s">
        <v>0</v>
      </c>
      <c r="B37" s="138"/>
      <c r="C37" s="141" t="s">
        <v>1</v>
      </c>
      <c r="D37" s="142"/>
      <c r="E37" s="145" t="s">
        <v>2</v>
      </c>
      <c r="F37" s="142" t="s">
        <v>3</v>
      </c>
      <c r="G37" s="138"/>
      <c r="H37" s="147" t="s">
        <v>4</v>
      </c>
      <c r="I37" s="52" t="s">
        <v>10</v>
      </c>
      <c r="J37" s="53"/>
      <c r="K37" s="33" t="s">
        <v>5</v>
      </c>
      <c r="L37" s="82" t="s">
        <v>10</v>
      </c>
      <c r="M37" s="53"/>
      <c r="N37" s="33" t="s">
        <v>5</v>
      </c>
      <c r="O37" s="29" t="s">
        <v>10</v>
      </c>
      <c r="P37" s="30"/>
      <c r="Q37" s="33" t="s">
        <v>5</v>
      </c>
      <c r="R37" s="29" t="s">
        <v>10</v>
      </c>
      <c r="S37" s="30"/>
      <c r="T37" s="33" t="s">
        <v>5</v>
      </c>
      <c r="U37" s="29" t="s">
        <v>10</v>
      </c>
      <c r="V37" s="30"/>
      <c r="W37" s="33" t="s">
        <v>5</v>
      </c>
      <c r="X37" s="29" t="s">
        <v>10</v>
      </c>
      <c r="Y37" s="30"/>
      <c r="Z37" s="33" t="s">
        <v>5</v>
      </c>
      <c r="AA37" s="29" t="s">
        <v>10</v>
      </c>
      <c r="AB37" s="30"/>
      <c r="AC37" s="33" t="s">
        <v>5</v>
      </c>
      <c r="AD37" s="29" t="s">
        <v>10</v>
      </c>
      <c r="AE37" s="30"/>
      <c r="AF37" s="33" t="s">
        <v>5</v>
      </c>
      <c r="AG37" s="29" t="s">
        <v>10</v>
      </c>
      <c r="AH37" s="30"/>
      <c r="AI37" s="33" t="s">
        <v>5</v>
      </c>
      <c r="AJ37" s="29" t="s">
        <v>10</v>
      </c>
      <c r="AK37" s="30"/>
      <c r="AL37" s="33" t="s">
        <v>5</v>
      </c>
    </row>
    <row r="38" spans="1:38" ht="17" customHeight="1" x14ac:dyDescent="0.35">
      <c r="A38" s="139"/>
      <c r="B38" s="140"/>
      <c r="C38" s="143"/>
      <c r="D38" s="144"/>
      <c r="E38" s="146"/>
      <c r="F38" s="144"/>
      <c r="G38" s="140"/>
      <c r="H38" s="148"/>
      <c r="I38" s="54"/>
      <c r="J38" s="55"/>
      <c r="K38" s="34"/>
      <c r="L38" s="83"/>
      <c r="M38" s="84"/>
      <c r="N38" s="85"/>
      <c r="O38" s="31"/>
      <c r="P38" s="32"/>
      <c r="Q38" s="34"/>
      <c r="R38" s="31"/>
      <c r="S38" s="32"/>
      <c r="T38" s="34"/>
      <c r="U38" s="31"/>
      <c r="V38" s="32"/>
      <c r="W38" s="34"/>
      <c r="X38" s="31"/>
      <c r="Y38" s="32"/>
      <c r="Z38" s="34"/>
      <c r="AA38" s="31"/>
      <c r="AB38" s="32"/>
      <c r="AC38" s="34"/>
      <c r="AD38" s="31"/>
      <c r="AE38" s="32"/>
      <c r="AF38" s="34"/>
      <c r="AG38" s="31"/>
      <c r="AH38" s="32"/>
      <c r="AI38" s="34"/>
      <c r="AJ38" s="31"/>
      <c r="AK38" s="32"/>
      <c r="AL38" s="34"/>
    </row>
    <row r="39" spans="1:38" ht="15" customHeight="1" x14ac:dyDescent="0.35">
      <c r="A39" s="115" t="s">
        <v>11</v>
      </c>
      <c r="B39" s="110"/>
      <c r="C39" s="136" t="s">
        <v>31</v>
      </c>
      <c r="D39" s="136"/>
      <c r="E39" s="149" t="s">
        <v>6</v>
      </c>
      <c r="F39" s="150">
        <v>82800</v>
      </c>
      <c r="G39" s="150"/>
      <c r="H39" s="150" t="s">
        <v>7</v>
      </c>
      <c r="I39" s="35">
        <v>0.26939999999999997</v>
      </c>
      <c r="J39" s="35"/>
      <c r="K39" s="36">
        <f>$F39*I39</f>
        <v>22306.319999999996</v>
      </c>
      <c r="L39" s="86">
        <v>0.34</v>
      </c>
      <c r="M39" s="58"/>
      <c r="N39" s="61">
        <f>$F39*L39</f>
        <v>28152.000000000004</v>
      </c>
      <c r="O39" s="35">
        <v>0</v>
      </c>
      <c r="P39" s="35"/>
      <c r="Q39" s="36">
        <f>$F39*O39</f>
        <v>0</v>
      </c>
      <c r="R39" s="35">
        <v>0.45</v>
      </c>
      <c r="S39" s="35"/>
      <c r="T39" s="36">
        <f>$F39*R39</f>
        <v>37260</v>
      </c>
      <c r="U39" s="35">
        <v>0.3</v>
      </c>
      <c r="V39" s="35"/>
      <c r="W39" s="36">
        <f>$F39*U39</f>
        <v>24840</v>
      </c>
      <c r="X39" s="35">
        <v>0</v>
      </c>
      <c r="Y39" s="35"/>
      <c r="Z39" s="36">
        <f>$F39*X39</f>
        <v>0</v>
      </c>
      <c r="AA39" s="35">
        <v>0.3</v>
      </c>
      <c r="AB39" s="35"/>
      <c r="AC39" s="36">
        <f>$F39*AA39</f>
        <v>24840</v>
      </c>
      <c r="AD39" s="35">
        <v>0.59</v>
      </c>
      <c r="AE39" s="35"/>
      <c r="AF39" s="36">
        <f>$F39*AD39</f>
        <v>48852</v>
      </c>
      <c r="AG39" s="35">
        <v>0.67700000000000005</v>
      </c>
      <c r="AH39" s="35"/>
      <c r="AI39" s="36">
        <f>$F39*AG39</f>
        <v>56055.600000000006</v>
      </c>
      <c r="AJ39" s="35">
        <v>0.39</v>
      </c>
      <c r="AK39" s="35"/>
      <c r="AL39" s="36">
        <f>$F39*AJ39</f>
        <v>32292</v>
      </c>
    </row>
    <row r="40" spans="1:38" x14ac:dyDescent="0.35">
      <c r="A40" s="115"/>
      <c r="B40" s="110"/>
      <c r="C40" s="136">
        <v>101744</v>
      </c>
      <c r="D40" s="136"/>
      <c r="E40" s="149"/>
      <c r="F40" s="150"/>
      <c r="G40" s="150"/>
      <c r="H40" s="150"/>
      <c r="I40" s="35"/>
      <c r="J40" s="35"/>
      <c r="K40" s="36"/>
      <c r="L40" s="87"/>
      <c r="M40" s="60"/>
      <c r="N40" s="62"/>
      <c r="O40" s="35"/>
      <c r="P40" s="35"/>
      <c r="Q40" s="36"/>
      <c r="R40" s="35"/>
      <c r="S40" s="35"/>
      <c r="T40" s="36"/>
      <c r="U40" s="35"/>
      <c r="V40" s="35"/>
      <c r="W40" s="36"/>
      <c r="X40" s="35"/>
      <c r="Y40" s="35"/>
      <c r="Z40" s="36"/>
      <c r="AA40" s="35"/>
      <c r="AB40" s="35"/>
      <c r="AC40" s="36"/>
      <c r="AD40" s="35"/>
      <c r="AE40" s="35"/>
      <c r="AF40" s="36"/>
      <c r="AG40" s="35"/>
      <c r="AH40" s="35"/>
      <c r="AI40" s="36"/>
      <c r="AJ40" s="35"/>
      <c r="AK40" s="35"/>
      <c r="AL40" s="36"/>
    </row>
    <row r="41" spans="1:38" x14ac:dyDescent="0.35">
      <c r="A41" s="162" t="s">
        <v>26</v>
      </c>
      <c r="B41" s="163"/>
      <c r="C41" s="163"/>
      <c r="D41" s="163"/>
      <c r="E41" s="163"/>
      <c r="F41" s="163"/>
      <c r="G41" s="163"/>
      <c r="H41" s="163"/>
      <c r="I41" s="37" t="s">
        <v>9</v>
      </c>
      <c r="J41" s="37"/>
      <c r="K41" s="17">
        <f>SUM(K39)</f>
        <v>22306.319999999996</v>
      </c>
      <c r="L41" s="88" t="s">
        <v>9</v>
      </c>
      <c r="M41" s="89"/>
      <c r="N41" s="4">
        <f>SUM(N39)</f>
        <v>28152.000000000004</v>
      </c>
      <c r="O41" s="37" t="s">
        <v>9</v>
      </c>
      <c r="P41" s="37"/>
      <c r="Q41" s="4">
        <f>SUM(Q39)</f>
        <v>0</v>
      </c>
      <c r="R41" s="37" t="s">
        <v>9</v>
      </c>
      <c r="S41" s="37"/>
      <c r="T41" s="4">
        <f>SUM(T39)</f>
        <v>37260</v>
      </c>
      <c r="U41" s="37" t="s">
        <v>9</v>
      </c>
      <c r="V41" s="37"/>
      <c r="W41" s="4">
        <f>SUM(W39)</f>
        <v>24840</v>
      </c>
      <c r="X41" s="37" t="s">
        <v>9</v>
      </c>
      <c r="Y41" s="37"/>
      <c r="Z41" s="4">
        <f>SUM(Z39)</f>
        <v>0</v>
      </c>
      <c r="AA41" s="37" t="s">
        <v>9</v>
      </c>
      <c r="AB41" s="37"/>
      <c r="AC41" s="4">
        <f>SUM(AC39)</f>
        <v>24840</v>
      </c>
      <c r="AD41" s="37" t="s">
        <v>9</v>
      </c>
      <c r="AE41" s="37"/>
      <c r="AF41" s="4">
        <f>SUM(AF39)</f>
        <v>48852</v>
      </c>
      <c r="AG41" s="37" t="s">
        <v>9</v>
      </c>
      <c r="AH41" s="37"/>
      <c r="AI41" s="4">
        <f>SUM(AI39)</f>
        <v>56055.600000000006</v>
      </c>
      <c r="AJ41" s="37" t="s">
        <v>9</v>
      </c>
      <c r="AK41" s="37"/>
      <c r="AL41" s="4">
        <f>SUM(AL39)</f>
        <v>32292</v>
      </c>
    </row>
    <row r="42" spans="1:38" ht="27" customHeight="1" x14ac:dyDescent="0.35">
      <c r="A42" s="173" t="s">
        <v>12</v>
      </c>
      <c r="B42" s="171"/>
      <c r="C42" s="169" t="s">
        <v>33</v>
      </c>
      <c r="D42" s="169"/>
      <c r="E42" s="171" t="s">
        <v>6</v>
      </c>
      <c r="F42" s="172">
        <v>101420</v>
      </c>
      <c r="G42" s="172"/>
      <c r="H42" s="171" t="s">
        <v>7</v>
      </c>
      <c r="I42" s="38">
        <v>0.26939999999999997</v>
      </c>
      <c r="J42" s="38"/>
      <c r="K42" s="39">
        <f>$F42*I42</f>
        <v>27322.547999999999</v>
      </c>
      <c r="L42" s="90">
        <v>0.3</v>
      </c>
      <c r="M42" s="91"/>
      <c r="N42" s="94">
        <f>$F42*L42</f>
        <v>30426</v>
      </c>
      <c r="O42" s="38">
        <v>0</v>
      </c>
      <c r="P42" s="38"/>
      <c r="Q42" s="39">
        <f>$F42*O42</f>
        <v>0</v>
      </c>
      <c r="R42" s="38">
        <v>0.33</v>
      </c>
      <c r="S42" s="38"/>
      <c r="T42" s="39">
        <f>$F42*R42</f>
        <v>33468.6</v>
      </c>
      <c r="U42" s="38">
        <v>0.3</v>
      </c>
      <c r="V42" s="38"/>
      <c r="W42" s="39">
        <f>$F42*U42</f>
        <v>30426</v>
      </c>
      <c r="X42" s="38">
        <v>0</v>
      </c>
      <c r="Y42" s="38"/>
      <c r="Z42" s="39">
        <f>$F42*X42</f>
        <v>0</v>
      </c>
      <c r="AA42" s="38">
        <v>0.28999999999999998</v>
      </c>
      <c r="AB42" s="38"/>
      <c r="AC42" s="39">
        <f>$F42*AA42</f>
        <v>29411.8</v>
      </c>
      <c r="AD42" s="38">
        <v>0.59</v>
      </c>
      <c r="AE42" s="38"/>
      <c r="AF42" s="39">
        <f>$F42*AD42</f>
        <v>59837.799999999996</v>
      </c>
      <c r="AG42" s="38">
        <v>0.67700000000000005</v>
      </c>
      <c r="AH42" s="38"/>
      <c r="AI42" s="39">
        <f>$F42*AG42</f>
        <v>68661.340000000011</v>
      </c>
      <c r="AJ42" s="38">
        <v>0.39</v>
      </c>
      <c r="AK42" s="38"/>
      <c r="AL42" s="39">
        <f>$F42*AJ42</f>
        <v>39553.800000000003</v>
      </c>
    </row>
    <row r="43" spans="1:38" x14ac:dyDescent="0.35">
      <c r="A43" s="173"/>
      <c r="B43" s="171"/>
      <c r="C43" s="170">
        <v>201717</v>
      </c>
      <c r="D43" s="170"/>
      <c r="E43" s="171"/>
      <c r="F43" s="172"/>
      <c r="G43" s="172"/>
      <c r="H43" s="171"/>
      <c r="I43" s="38"/>
      <c r="J43" s="38"/>
      <c r="K43" s="39"/>
      <c r="L43" s="92"/>
      <c r="M43" s="93"/>
      <c r="N43" s="95"/>
      <c r="O43" s="38"/>
      <c r="P43" s="38"/>
      <c r="Q43" s="39"/>
      <c r="R43" s="38"/>
      <c r="S43" s="38"/>
      <c r="T43" s="39"/>
      <c r="U43" s="38"/>
      <c r="V43" s="38"/>
      <c r="W43" s="39"/>
      <c r="X43" s="38"/>
      <c r="Y43" s="38"/>
      <c r="Z43" s="39"/>
      <c r="AA43" s="38"/>
      <c r="AB43" s="38"/>
      <c r="AC43" s="39"/>
      <c r="AD43" s="38"/>
      <c r="AE43" s="38"/>
      <c r="AF43" s="39"/>
      <c r="AG43" s="38"/>
      <c r="AH43" s="38"/>
      <c r="AI43" s="39"/>
      <c r="AJ43" s="38"/>
      <c r="AK43" s="38"/>
      <c r="AL43" s="39"/>
    </row>
    <row r="44" spans="1:38" x14ac:dyDescent="0.35">
      <c r="A44" s="167" t="s">
        <v>26</v>
      </c>
      <c r="B44" s="168"/>
      <c r="C44" s="168"/>
      <c r="D44" s="168"/>
      <c r="E44" s="168"/>
      <c r="F44" s="168"/>
      <c r="G44" s="168"/>
      <c r="H44" s="168"/>
      <c r="I44" s="22" t="s">
        <v>23</v>
      </c>
      <c r="J44" s="22"/>
      <c r="K44" s="21">
        <f>SUM(K42)</f>
        <v>27322.547999999999</v>
      </c>
      <c r="L44" s="78" t="s">
        <v>23</v>
      </c>
      <c r="M44" s="79"/>
      <c r="N44" s="10">
        <f>SUM(N42)</f>
        <v>30426</v>
      </c>
      <c r="O44" s="22" t="s">
        <v>23</v>
      </c>
      <c r="P44" s="22"/>
      <c r="Q44" s="10">
        <f>SUM(Q42)</f>
        <v>0</v>
      </c>
      <c r="R44" s="22" t="s">
        <v>23</v>
      </c>
      <c r="S44" s="22"/>
      <c r="T44" s="10">
        <f>SUM(T42)</f>
        <v>33468.6</v>
      </c>
      <c r="U44" s="22" t="s">
        <v>23</v>
      </c>
      <c r="V44" s="22"/>
      <c r="W44" s="10">
        <f>SUM(W42)</f>
        <v>30426</v>
      </c>
      <c r="X44" s="22" t="s">
        <v>23</v>
      </c>
      <c r="Y44" s="22"/>
      <c r="Z44" s="10">
        <f>SUM(Z42)</f>
        <v>0</v>
      </c>
      <c r="AA44" s="22" t="s">
        <v>23</v>
      </c>
      <c r="AB44" s="22"/>
      <c r="AC44" s="10">
        <f>SUM(AC42)</f>
        <v>29411.8</v>
      </c>
      <c r="AD44" s="22" t="s">
        <v>23</v>
      </c>
      <c r="AE44" s="22"/>
      <c r="AF44" s="10">
        <f>SUM(AF42)</f>
        <v>59837.799999999996</v>
      </c>
      <c r="AG44" s="22" t="s">
        <v>23</v>
      </c>
      <c r="AH44" s="22"/>
      <c r="AI44" s="10">
        <f>SUM(AI42)</f>
        <v>68661.340000000011</v>
      </c>
      <c r="AJ44" s="22" t="s">
        <v>23</v>
      </c>
      <c r="AK44" s="22"/>
      <c r="AL44" s="10">
        <f>SUM(AL42)</f>
        <v>39553.800000000003</v>
      </c>
    </row>
    <row r="45" spans="1:38" ht="29" customHeight="1" thickBot="1" x14ac:dyDescent="0.4">
      <c r="I45" s="23" t="s">
        <v>25</v>
      </c>
      <c r="J45" s="24"/>
      <c r="K45" s="15">
        <f>+K39+K42</f>
        <v>49628.867999999995</v>
      </c>
      <c r="L45" s="23" t="s">
        <v>25</v>
      </c>
      <c r="M45" s="24"/>
      <c r="N45" s="15">
        <f>+N39+N42</f>
        <v>58578</v>
      </c>
      <c r="O45" s="23" t="s">
        <v>25</v>
      </c>
      <c r="P45" s="24"/>
      <c r="Q45" s="15">
        <f>+Q39+Q42</f>
        <v>0</v>
      </c>
      <c r="R45" s="23" t="s">
        <v>25</v>
      </c>
      <c r="S45" s="24"/>
      <c r="T45" s="15">
        <f>+T39+T42</f>
        <v>70728.600000000006</v>
      </c>
      <c r="U45" s="23" t="s">
        <v>25</v>
      </c>
      <c r="V45" s="24"/>
      <c r="W45" s="15">
        <f>+W39+W42</f>
        <v>55266</v>
      </c>
      <c r="X45" s="23" t="s">
        <v>25</v>
      </c>
      <c r="Y45" s="24"/>
      <c r="Z45" s="15">
        <f>+Z39+Z42</f>
        <v>0</v>
      </c>
      <c r="AA45" s="23" t="s">
        <v>25</v>
      </c>
      <c r="AB45" s="24"/>
      <c r="AC45" s="15">
        <f>+AC39+AC42</f>
        <v>54251.8</v>
      </c>
      <c r="AD45" s="23" t="s">
        <v>25</v>
      </c>
      <c r="AE45" s="24"/>
      <c r="AF45" s="15">
        <f>+AF39+AF42</f>
        <v>108689.79999999999</v>
      </c>
      <c r="AG45" s="23" t="s">
        <v>25</v>
      </c>
      <c r="AH45" s="24"/>
      <c r="AI45" s="15">
        <f>+AI39+AI42</f>
        <v>124716.94000000002</v>
      </c>
      <c r="AJ45" s="23" t="s">
        <v>25</v>
      </c>
      <c r="AK45" s="24"/>
      <c r="AL45" s="15">
        <f>+AL39+AL42</f>
        <v>71845.8</v>
      </c>
    </row>
  </sheetData>
  <sheetProtection algorithmName="SHA-512" hashValue="F8S2W01gNOjrHtHZy+vc/7m0WN+wobjviPxD7kTF8bV1NIrsBHcz/fXuhQG0+8DKT3XM07+/ZPD1X3YyQye5EQ==" saltValue="kRcCXd+Ko28ZWd4LbAEojQ==" spinCount="100000" sheet="1" objects="1" scenarios="1" selectLockedCells="1" selectUnlockedCells="1"/>
  <mergeCells count="499">
    <mergeCell ref="A1:H1"/>
    <mergeCell ref="K32:K33"/>
    <mergeCell ref="K29:K30"/>
    <mergeCell ref="I31:J31"/>
    <mergeCell ref="A34:H34"/>
    <mergeCell ref="I34:J34"/>
    <mergeCell ref="A32:B33"/>
    <mergeCell ref="I29:J30"/>
    <mergeCell ref="C26:D26"/>
    <mergeCell ref="A44:H44"/>
    <mergeCell ref="I44:J44"/>
    <mergeCell ref="K39:K40"/>
    <mergeCell ref="C42:D42"/>
    <mergeCell ref="C43:D43"/>
    <mergeCell ref="E42:E43"/>
    <mergeCell ref="F42:G43"/>
    <mergeCell ref="H42:H43"/>
    <mergeCell ref="I42:J43"/>
    <mergeCell ref="K42:K43"/>
    <mergeCell ref="A42:B43"/>
    <mergeCell ref="C39:D39"/>
    <mergeCell ref="C40:D40"/>
    <mergeCell ref="E39:E40"/>
    <mergeCell ref="F39:G40"/>
    <mergeCell ref="H39:H40"/>
    <mergeCell ref="A41:H41"/>
    <mergeCell ref="C27:D27"/>
    <mergeCell ref="F26:G26"/>
    <mergeCell ref="F27:G27"/>
    <mergeCell ref="I26:J26"/>
    <mergeCell ref="I27:J27"/>
    <mergeCell ref="C24:D24"/>
    <mergeCell ref="A25:H25"/>
    <mergeCell ref="F23:G23"/>
    <mergeCell ref="I23:J23"/>
    <mergeCell ref="F24:G24"/>
    <mergeCell ref="I24:J24"/>
    <mergeCell ref="I41:J41"/>
    <mergeCell ref="I39:J40"/>
    <mergeCell ref="K37:K38"/>
    <mergeCell ref="C14:D14"/>
    <mergeCell ref="C15:D15"/>
    <mergeCell ref="A20:B21"/>
    <mergeCell ref="K17:K18"/>
    <mergeCell ref="C20:D20"/>
    <mergeCell ref="F20:G20"/>
    <mergeCell ref="I20:J20"/>
    <mergeCell ref="A17:B18"/>
    <mergeCell ref="H17:H18"/>
    <mergeCell ref="I17:J18"/>
    <mergeCell ref="I25:J25"/>
    <mergeCell ref="A16:H16"/>
    <mergeCell ref="C33:D33"/>
    <mergeCell ref="E32:E33"/>
    <mergeCell ref="F32:G33"/>
    <mergeCell ref="H32:H33"/>
    <mergeCell ref="I32:J33"/>
    <mergeCell ref="A29:B30"/>
    <mergeCell ref="C32:D32"/>
    <mergeCell ref="A26:B27"/>
    <mergeCell ref="C29:D29"/>
    <mergeCell ref="F17:G18"/>
    <mergeCell ref="C30:D30"/>
    <mergeCell ref="H8:H9"/>
    <mergeCell ref="I8:J9"/>
    <mergeCell ref="A39:B40"/>
    <mergeCell ref="A37:B38"/>
    <mergeCell ref="C37:D38"/>
    <mergeCell ref="E37:E38"/>
    <mergeCell ref="F37:G38"/>
    <mergeCell ref="H37:H38"/>
    <mergeCell ref="I37:J38"/>
    <mergeCell ref="A10:H10"/>
    <mergeCell ref="I10:J10"/>
    <mergeCell ref="A13:H13"/>
    <mergeCell ref="I13:J13"/>
    <mergeCell ref="E29:E30"/>
    <mergeCell ref="F29:G30"/>
    <mergeCell ref="H29:H30"/>
    <mergeCell ref="A28:H28"/>
    <mergeCell ref="I28:J28"/>
    <mergeCell ref="A31:H31"/>
    <mergeCell ref="A3:H3"/>
    <mergeCell ref="A2:H2"/>
    <mergeCell ref="A4:H4"/>
    <mergeCell ref="A5:H5"/>
    <mergeCell ref="E11:E12"/>
    <mergeCell ref="F11:G12"/>
    <mergeCell ref="H11:H12"/>
    <mergeCell ref="I11:J12"/>
    <mergeCell ref="A11:B12"/>
    <mergeCell ref="I1:K4"/>
    <mergeCell ref="I5:K5"/>
    <mergeCell ref="I6:J7"/>
    <mergeCell ref="K6:K7"/>
    <mergeCell ref="A8:B9"/>
    <mergeCell ref="C8:D8"/>
    <mergeCell ref="C9:D9"/>
    <mergeCell ref="A6:B7"/>
    <mergeCell ref="C6:D7"/>
    <mergeCell ref="E6:E7"/>
    <mergeCell ref="F6:G7"/>
    <mergeCell ref="H6:H7"/>
    <mergeCell ref="K8:K9"/>
    <mergeCell ref="E8:E9"/>
    <mergeCell ref="F8:G9"/>
    <mergeCell ref="I16:J16"/>
    <mergeCell ref="K11:K12"/>
    <mergeCell ref="A14:B15"/>
    <mergeCell ref="C11:D11"/>
    <mergeCell ref="C12:D12"/>
    <mergeCell ref="F14:G14"/>
    <mergeCell ref="I14:J14"/>
    <mergeCell ref="F15:G15"/>
    <mergeCell ref="I15:J15"/>
    <mergeCell ref="C17:D17"/>
    <mergeCell ref="C18:D18"/>
    <mergeCell ref="E17:E18"/>
    <mergeCell ref="C23:D23"/>
    <mergeCell ref="A19:H19"/>
    <mergeCell ref="I19:J19"/>
    <mergeCell ref="A22:H22"/>
    <mergeCell ref="I22:J22"/>
    <mergeCell ref="C21:D21"/>
    <mergeCell ref="F21:G21"/>
    <mergeCell ref="I21:J21"/>
    <mergeCell ref="A23:B24"/>
    <mergeCell ref="A36:H36"/>
    <mergeCell ref="I45:J45"/>
    <mergeCell ref="I35:J35"/>
    <mergeCell ref="L1:N4"/>
    <mergeCell ref="L5:N5"/>
    <mergeCell ref="L6:M7"/>
    <mergeCell ref="N6:N7"/>
    <mergeCell ref="L8:M9"/>
    <mergeCell ref="N8:N9"/>
    <mergeCell ref="L10:M10"/>
    <mergeCell ref="L11:M12"/>
    <mergeCell ref="N11:N12"/>
    <mergeCell ref="L13:M13"/>
    <mergeCell ref="L14:M14"/>
    <mergeCell ref="L15:M15"/>
    <mergeCell ref="L16:M16"/>
    <mergeCell ref="L17:M18"/>
    <mergeCell ref="N17:N18"/>
    <mergeCell ref="L19:M19"/>
    <mergeCell ref="L20:M20"/>
    <mergeCell ref="L21:M21"/>
    <mergeCell ref="L22:M22"/>
    <mergeCell ref="L23:M23"/>
    <mergeCell ref="L24:M24"/>
    <mergeCell ref="L41:M41"/>
    <mergeCell ref="L42:M43"/>
    <mergeCell ref="N42:N43"/>
    <mergeCell ref="L25:M25"/>
    <mergeCell ref="L26:M26"/>
    <mergeCell ref="L27:M27"/>
    <mergeCell ref="L28:M28"/>
    <mergeCell ref="L29:M30"/>
    <mergeCell ref="N29:N30"/>
    <mergeCell ref="L31:M31"/>
    <mergeCell ref="L32:M33"/>
    <mergeCell ref="N32:N33"/>
    <mergeCell ref="AG1:AI4"/>
    <mergeCell ref="L44:M44"/>
    <mergeCell ref="L45:M45"/>
    <mergeCell ref="O1:Q4"/>
    <mergeCell ref="O5:Q5"/>
    <mergeCell ref="O6:P7"/>
    <mergeCell ref="Q6:Q7"/>
    <mergeCell ref="O8:P9"/>
    <mergeCell ref="Q8:Q9"/>
    <mergeCell ref="O10:P10"/>
    <mergeCell ref="O11:P12"/>
    <mergeCell ref="Q11:Q12"/>
    <mergeCell ref="O13:P13"/>
    <mergeCell ref="O14:P14"/>
    <mergeCell ref="O15:P15"/>
    <mergeCell ref="O16:P16"/>
    <mergeCell ref="O17:P18"/>
    <mergeCell ref="Q17:Q18"/>
    <mergeCell ref="L34:M34"/>
    <mergeCell ref="L35:M35"/>
    <mergeCell ref="L37:M38"/>
    <mergeCell ref="N37:N38"/>
    <mergeCell ref="L39:M40"/>
    <mergeCell ref="N39:N40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30"/>
    <mergeCell ref="Q29:Q30"/>
    <mergeCell ref="O31:P31"/>
    <mergeCell ref="O32:P33"/>
    <mergeCell ref="Q32:Q33"/>
    <mergeCell ref="O34:P34"/>
    <mergeCell ref="O35:P35"/>
    <mergeCell ref="O37:P38"/>
    <mergeCell ref="Q37:Q38"/>
    <mergeCell ref="O39:P40"/>
    <mergeCell ref="Q39:Q40"/>
    <mergeCell ref="O41:P41"/>
    <mergeCell ref="O42:P43"/>
    <mergeCell ref="Q42:Q43"/>
    <mergeCell ref="O44:P44"/>
    <mergeCell ref="O45:P45"/>
    <mergeCell ref="R1:T4"/>
    <mergeCell ref="R5:T5"/>
    <mergeCell ref="R6:S7"/>
    <mergeCell ref="T6:T7"/>
    <mergeCell ref="R8:S9"/>
    <mergeCell ref="T8:T9"/>
    <mergeCell ref="R10:S10"/>
    <mergeCell ref="R11:S12"/>
    <mergeCell ref="T11:T12"/>
    <mergeCell ref="R13:S13"/>
    <mergeCell ref="R14:S14"/>
    <mergeCell ref="R15:S15"/>
    <mergeCell ref="R16:S16"/>
    <mergeCell ref="R17:S18"/>
    <mergeCell ref="T17:T18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30"/>
    <mergeCell ref="T29:T30"/>
    <mergeCell ref="R31:S31"/>
    <mergeCell ref="R32:S33"/>
    <mergeCell ref="T32:T33"/>
    <mergeCell ref="R34:S34"/>
    <mergeCell ref="R35:S35"/>
    <mergeCell ref="R37:S38"/>
    <mergeCell ref="T37:T38"/>
    <mergeCell ref="R39:S40"/>
    <mergeCell ref="T39:T40"/>
    <mergeCell ref="R41:S41"/>
    <mergeCell ref="R42:S43"/>
    <mergeCell ref="T42:T43"/>
    <mergeCell ref="R44:S44"/>
    <mergeCell ref="R45:S45"/>
    <mergeCell ref="U1:W4"/>
    <mergeCell ref="U5:W5"/>
    <mergeCell ref="U6:V7"/>
    <mergeCell ref="W6:W7"/>
    <mergeCell ref="U8:V9"/>
    <mergeCell ref="W8:W9"/>
    <mergeCell ref="U10:V10"/>
    <mergeCell ref="U11:V12"/>
    <mergeCell ref="W11:W12"/>
    <mergeCell ref="U13:V13"/>
    <mergeCell ref="U14:V14"/>
    <mergeCell ref="U15:V15"/>
    <mergeCell ref="U16:V16"/>
    <mergeCell ref="U17:V18"/>
    <mergeCell ref="W17:W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30"/>
    <mergeCell ref="W29:W30"/>
    <mergeCell ref="U31:V31"/>
    <mergeCell ref="U32:V33"/>
    <mergeCell ref="W32:W33"/>
    <mergeCell ref="U34:V34"/>
    <mergeCell ref="U35:V35"/>
    <mergeCell ref="U37:V38"/>
    <mergeCell ref="W37:W38"/>
    <mergeCell ref="U39:V40"/>
    <mergeCell ref="W39:W40"/>
    <mergeCell ref="U41:V41"/>
    <mergeCell ref="U42:V43"/>
    <mergeCell ref="W42:W43"/>
    <mergeCell ref="U44:V44"/>
    <mergeCell ref="U45:V45"/>
    <mergeCell ref="X1:Z4"/>
    <mergeCell ref="X5:Z5"/>
    <mergeCell ref="X6:Y7"/>
    <mergeCell ref="Z6:Z7"/>
    <mergeCell ref="X8:Y9"/>
    <mergeCell ref="Z8:Z9"/>
    <mergeCell ref="X10:Y10"/>
    <mergeCell ref="X11:Y12"/>
    <mergeCell ref="Z11:Z12"/>
    <mergeCell ref="X13:Y13"/>
    <mergeCell ref="X14:Y14"/>
    <mergeCell ref="X15:Y15"/>
    <mergeCell ref="X16:Y16"/>
    <mergeCell ref="X17:Y18"/>
    <mergeCell ref="Z17:Z18"/>
    <mergeCell ref="X19:Y19"/>
    <mergeCell ref="X20:Y20"/>
    <mergeCell ref="X21:Y21"/>
    <mergeCell ref="X22:Y22"/>
    <mergeCell ref="X23:Y23"/>
    <mergeCell ref="X24:Y24"/>
    <mergeCell ref="X25:Y25"/>
    <mergeCell ref="X26:Y26"/>
    <mergeCell ref="X27:Y27"/>
    <mergeCell ref="X28:Y28"/>
    <mergeCell ref="X29:Y30"/>
    <mergeCell ref="Z29:Z30"/>
    <mergeCell ref="X31:Y31"/>
    <mergeCell ref="X32:Y33"/>
    <mergeCell ref="Z32:Z33"/>
    <mergeCell ref="X34:Y34"/>
    <mergeCell ref="X35:Y35"/>
    <mergeCell ref="X37:Y38"/>
    <mergeCell ref="Z37:Z38"/>
    <mergeCell ref="X39:Y40"/>
    <mergeCell ref="Z39:Z40"/>
    <mergeCell ref="X41:Y41"/>
    <mergeCell ref="X42:Y43"/>
    <mergeCell ref="Z42:Z43"/>
    <mergeCell ref="X44:Y44"/>
    <mergeCell ref="X45:Y45"/>
    <mergeCell ref="AA1:AC4"/>
    <mergeCell ref="AA5:AC5"/>
    <mergeCell ref="AA6:AB7"/>
    <mergeCell ref="AC6:AC7"/>
    <mergeCell ref="AA8:AB9"/>
    <mergeCell ref="AC8:AC9"/>
    <mergeCell ref="AA10:AB10"/>
    <mergeCell ref="AA11:AB12"/>
    <mergeCell ref="AC11:AC12"/>
    <mergeCell ref="AA13:AB13"/>
    <mergeCell ref="AA14:AB14"/>
    <mergeCell ref="AA15:AB15"/>
    <mergeCell ref="AA16:AB16"/>
    <mergeCell ref="AA17:AB18"/>
    <mergeCell ref="AC17:AC18"/>
    <mergeCell ref="AA19:AB19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AA29:AB30"/>
    <mergeCell ref="AC29:AC30"/>
    <mergeCell ref="AA31:AB31"/>
    <mergeCell ref="AA32:AB33"/>
    <mergeCell ref="AC32:AC33"/>
    <mergeCell ref="AA34:AB34"/>
    <mergeCell ref="AA35:AB35"/>
    <mergeCell ref="AA37:AB38"/>
    <mergeCell ref="AC37:AC38"/>
    <mergeCell ref="AA39:AB40"/>
    <mergeCell ref="AC39:AC40"/>
    <mergeCell ref="AA41:AB41"/>
    <mergeCell ref="AA42:AB43"/>
    <mergeCell ref="AC42:AC43"/>
    <mergeCell ref="AA44:AB44"/>
    <mergeCell ref="AA45:AB45"/>
    <mergeCell ref="AD1:AF4"/>
    <mergeCell ref="AD5:AF5"/>
    <mergeCell ref="AD6:AE7"/>
    <mergeCell ref="AF6:AF7"/>
    <mergeCell ref="AD8:AE9"/>
    <mergeCell ref="AF8:AF9"/>
    <mergeCell ref="AD10:AE10"/>
    <mergeCell ref="AD11:AE12"/>
    <mergeCell ref="AF11:AF12"/>
    <mergeCell ref="AD13:AE13"/>
    <mergeCell ref="AD14:AE14"/>
    <mergeCell ref="AD15:AE15"/>
    <mergeCell ref="AD16:AE16"/>
    <mergeCell ref="AD17:AE18"/>
    <mergeCell ref="AF17:AF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D28:AE28"/>
    <mergeCell ref="AD29:AE30"/>
    <mergeCell ref="AF29:AF30"/>
    <mergeCell ref="AD31:AE31"/>
    <mergeCell ref="AD32:AE33"/>
    <mergeCell ref="AF32:AF33"/>
    <mergeCell ref="AD34:AE34"/>
    <mergeCell ref="AD35:AE35"/>
    <mergeCell ref="AD37:AE38"/>
    <mergeCell ref="AF37:AF38"/>
    <mergeCell ref="AD39:AE40"/>
    <mergeCell ref="AF39:AF40"/>
    <mergeCell ref="AD41:AE41"/>
    <mergeCell ref="AD42:AE43"/>
    <mergeCell ref="AF42:AF43"/>
    <mergeCell ref="AD44:AE44"/>
    <mergeCell ref="AD45:AE45"/>
    <mergeCell ref="AG5:AI5"/>
    <mergeCell ref="AG6:AH7"/>
    <mergeCell ref="AI6:AI7"/>
    <mergeCell ref="AG8:AH9"/>
    <mergeCell ref="AI8:AI9"/>
    <mergeCell ref="AG10:AH10"/>
    <mergeCell ref="AG11:AH12"/>
    <mergeCell ref="AI11:AI12"/>
    <mergeCell ref="AG13:AH13"/>
    <mergeCell ref="AG14:AH14"/>
    <mergeCell ref="AG15:AH15"/>
    <mergeCell ref="AG16:AH16"/>
    <mergeCell ref="AG17:AH18"/>
    <mergeCell ref="AI17:AI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28:AH28"/>
    <mergeCell ref="AG29:AH30"/>
    <mergeCell ref="AI29:AI30"/>
    <mergeCell ref="AG31:AH31"/>
    <mergeCell ref="AG32:AH33"/>
    <mergeCell ref="AI32:AI33"/>
    <mergeCell ref="AG34:AH34"/>
    <mergeCell ref="AG35:AH35"/>
    <mergeCell ref="AG37:AH38"/>
    <mergeCell ref="AI37:AI38"/>
    <mergeCell ref="AG39:AH40"/>
    <mergeCell ref="AI39:AI40"/>
    <mergeCell ref="AG41:AH41"/>
    <mergeCell ref="AG42:AH43"/>
    <mergeCell ref="AI42:AI43"/>
    <mergeCell ref="AG44:AH44"/>
    <mergeCell ref="AG45:AH45"/>
    <mergeCell ref="AJ1:AL4"/>
    <mergeCell ref="AJ5:AL5"/>
    <mergeCell ref="AJ6:AK7"/>
    <mergeCell ref="AL6:AL7"/>
    <mergeCell ref="AJ8:AK9"/>
    <mergeCell ref="AL8:AL9"/>
    <mergeCell ref="AJ10:AK10"/>
    <mergeCell ref="AJ11:AK12"/>
    <mergeCell ref="AL11:AL12"/>
    <mergeCell ref="AJ13:AK13"/>
    <mergeCell ref="AJ14:AK14"/>
    <mergeCell ref="AJ15:AK15"/>
    <mergeCell ref="AJ16:AK16"/>
    <mergeCell ref="AJ17:AK18"/>
    <mergeCell ref="AL17:AL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AJ29:AK30"/>
    <mergeCell ref="AL29:AL30"/>
    <mergeCell ref="AJ31:AK31"/>
    <mergeCell ref="AJ32:AK33"/>
    <mergeCell ref="AL32:AL33"/>
    <mergeCell ref="AJ44:AK44"/>
    <mergeCell ref="AJ45:AK45"/>
    <mergeCell ref="AJ34:AK34"/>
    <mergeCell ref="AJ35:AK35"/>
    <mergeCell ref="AJ37:AK38"/>
    <mergeCell ref="AL37:AL38"/>
    <mergeCell ref="AJ39:AK40"/>
    <mergeCell ref="AL39:AL40"/>
    <mergeCell ref="AJ41:AK41"/>
    <mergeCell ref="AJ42:AK43"/>
    <mergeCell ref="AL42:AL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2022-10-20T19:05:54Z</dcterms:created>
  <dcterms:modified xsi:type="dcterms:W3CDTF">2024-12-04T18:16:26Z</dcterms:modified>
</cp:coreProperties>
</file>